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12"/>
  </bookViews>
  <sheets>
    <sheet name="Samenvatting2023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Jan 2024" sheetId="14" r:id="rId14"/>
    <sheet name="12 maanden" sheetId="15" r:id="rId15"/>
    <sheet name="Samenvatting jul-dec2003" sheetId="16" r:id="rId16"/>
    <sheet name="Samenvatting 2004" sheetId="17" r:id="rId17"/>
    <sheet name="Samenvatting 2005-2006" sheetId="18" r:id="rId18"/>
    <sheet name="Samenvatting 2007-2013" sheetId="19" r:id="rId19"/>
    <sheet name="Samenvatting2014-2015" sheetId="20" r:id="rId20"/>
    <sheet name="Samenvatting2016" sheetId="21" r:id="rId21"/>
    <sheet name="Samenvatting2017-2022" sheetId="22" r:id="rId22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<sst xmlns="http://schemas.openxmlformats.org/spreadsheetml/2006/main" count="1607" uniqueCount="488">
  <si>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</si>
  <si>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</si>
  <si>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</si>
  <si>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</si>
  <si>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</si>
  <si>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</si>
  <si>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</si>
  <si>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</si>
  <si>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</si>
  <si>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</si>
  <si>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</si>
  <si>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</si>
  <si>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</si>
  <si>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</si>
  <si>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</si>
  <si>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</si>
  <si>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</si>
  <si>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</si>
  <si>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</si>
  <si>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</si>
  <si>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</si>
  <si>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</si>
  <si>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</si>
  <si>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</si>
  <si>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</si>
  <si>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</si>
  <si>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</si>
  <si>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</si>
  <si>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</si>
  <si>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</si>
  <si>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</si>
  <si>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</si>
  <si>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</si>
  <si>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</si>
  <si>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</si>
  <si>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</si>
  <si>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</si>
  <si>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</si>
  <si>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</si>
  <si>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</si>
  <si>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</si>
  <si>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</si>
  <si>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</si>
  <si>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</si>
  <si>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</si>
  <si>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</si>
  <si>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</si>
  <si>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</si>
  <si>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</si>
  <si>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</si>
  <si>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</si>
  <si>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</si>
  <si>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</si>
  <si>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</si>
  <si>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</si>
  <si>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</si>
  <si>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</si>
  <si>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</si>
  <si>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</si>
  <si>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</si>
  <si>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</si>
  <si>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</si>
  <si>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</si>
  <si>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</si>
  <si>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</si>
  <si>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</si>
  <si>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</si>
  <si>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</si>
  <si>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</si>
  <si>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</si>
  <si>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</si>
  <si>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</si>
  <si>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</si>
  <si>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</si>
  <si>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</si>
  <si>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</si>
  <si>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</si>
  <si>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</si>
  <si>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</si>
  <si>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</si>
  <si>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</si>
  <si>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</si>
  <si>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</si>
  <si>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</si>
  <si>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</si>
  <si>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</si>
  <si>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</si>
  <si>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</si>
  <si>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</si>
  <si>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Nachtvluchten Brussel Nationaal 2020</t>
  </si>
  <si>
    <t>Nachtvluchten Brussel Nationaal 2021</t>
  </si>
  <si>
    <t>12 maanden</t>
  </si>
  <si>
    <t>Alle vertrekken van baan 25R</t>
  </si>
  <si>
    <t>Alle vertrekken van baan 25Ren afwijking</t>
  </si>
  <si>
    <t>Nachtvluchten Brussel Nationaal januari 2023</t>
  </si>
  <si>
    <t>Nachtvluchten Brussel Nationaal februari 2023</t>
  </si>
  <si>
    <t>Nachtvluchten Brussel Nationaal maart 2023</t>
  </si>
  <si>
    <t>Nachtvluchten Brussel Nationaal Mei 2023</t>
  </si>
  <si>
    <t>Nachtvluchten Brussel Nationaal Juni 2023</t>
  </si>
  <si>
    <t>Nachtvluchten Brussel Nationaal Augustus 2023</t>
  </si>
  <si>
    <t>Nachtvluchten Brussel Nationaal September 2023</t>
  </si>
  <si>
    <t>Nachtvluchten Brussel Nationaal december 2023</t>
  </si>
  <si>
    <t>Nachtvluchten Brussel Nationaal november 2023</t>
  </si>
  <si>
    <t>Nachtvluchten Brussel Nationaal Oktober 2023</t>
  </si>
  <si>
    <t>Nachtvluchten Brussel Nationaal 2023</t>
  </si>
  <si>
    <t>31/01-01/02/2023</t>
  </si>
  <si>
    <t>D-W</t>
  </si>
  <si>
    <t>30-31/01/2023</t>
  </si>
  <si>
    <t>M-D</t>
  </si>
  <si>
    <t>29-30/01/2023</t>
  </si>
  <si>
    <t>Z-M</t>
  </si>
  <si>
    <t>28-29/01/2023</t>
  </si>
  <si>
    <t>Z-Z-</t>
  </si>
  <si>
    <t>27-28/01/2023</t>
  </si>
  <si>
    <t>V-Z</t>
  </si>
  <si>
    <t>26-27/01/2023</t>
  </si>
  <si>
    <t>D-V</t>
  </si>
  <si>
    <t>25-26/01/2023</t>
  </si>
  <si>
    <t>W-D</t>
  </si>
  <si>
    <t>24-25/01/2023</t>
  </si>
  <si>
    <t>23-24/01/2023</t>
  </si>
  <si>
    <t>22-23/01/2023</t>
  </si>
  <si>
    <t>21-22/01/2023</t>
  </si>
  <si>
    <t>20-21/0182023</t>
  </si>
  <si>
    <t>19-20/01/2023</t>
  </si>
  <si>
    <t>18-19/01/2023</t>
  </si>
  <si>
    <t>17-18/01/2023</t>
  </si>
  <si>
    <t>16-17/01/2023</t>
  </si>
  <si>
    <t>15-16/01/2023</t>
  </si>
  <si>
    <t>14-15/01/2023</t>
  </si>
  <si>
    <t>13-14/01/2023</t>
  </si>
  <si>
    <t>12-13/01/2021</t>
  </si>
  <si>
    <t>11-12/01/2023</t>
  </si>
  <si>
    <t>10-11/01/2023</t>
  </si>
  <si>
    <t>09-10/01/2022</t>
  </si>
  <si>
    <t>08-09/01/2023</t>
  </si>
  <si>
    <t>07-08/01/2023</t>
  </si>
  <si>
    <t>06-07/01/2023</t>
  </si>
  <si>
    <t>05-06/01/2023</t>
  </si>
  <si>
    <t>04-05/01/2023</t>
  </si>
  <si>
    <t>03-04/01/2023</t>
  </si>
  <si>
    <t>02-03/01/2023</t>
  </si>
  <si>
    <t>01-02/01/2023</t>
  </si>
  <si>
    <t>Jan/23</t>
  </si>
  <si>
    <t>09-10/02/2023</t>
  </si>
  <si>
    <t>08-09/02/2023</t>
  </si>
  <si>
    <t>07-08/02/2023</t>
  </si>
  <si>
    <t>06-07/02/2023</t>
  </si>
  <si>
    <t>05-06/02/2023</t>
  </si>
  <si>
    <t>04-05/02/2023</t>
  </si>
  <si>
    <t>03-04/02/2023</t>
  </si>
  <si>
    <t>02-03/02/2023</t>
  </si>
  <si>
    <t>01-02/02/2023</t>
  </si>
  <si>
    <t>11-12/02/2023</t>
  </si>
  <si>
    <t>12-13/02/2023</t>
  </si>
  <si>
    <t>13-14/02/2023</t>
  </si>
  <si>
    <t>14-15/02/2023</t>
  </si>
  <si>
    <t>15-16/02/2023</t>
  </si>
  <si>
    <t>16-17/02/2023</t>
  </si>
  <si>
    <t>10-11/02/2022</t>
  </si>
  <si>
    <t>17-18/02/2022</t>
  </si>
  <si>
    <t>18-19/02/2023</t>
  </si>
  <si>
    <t>19-20/02/2023</t>
  </si>
  <si>
    <t>20-21/02/2023</t>
  </si>
  <si>
    <t>21-22/02/2023</t>
  </si>
  <si>
    <t>23-24/02/2023</t>
  </si>
  <si>
    <t>24-25/02/2023</t>
  </si>
  <si>
    <t>22-23/02/2023</t>
  </si>
  <si>
    <t>25-26/02/2023</t>
  </si>
  <si>
    <t>26-27/02-2023</t>
  </si>
  <si>
    <t>27-28/02/2023</t>
  </si>
  <si>
    <t>28/02-01/03/2023</t>
  </si>
  <si>
    <t>10-11/03/2023</t>
  </si>
  <si>
    <t>09-10/03/2023</t>
  </si>
  <si>
    <t>08-09/03/2023</t>
  </si>
  <si>
    <t>07-08/03/2023</t>
  </si>
  <si>
    <t>06-07/03/2023</t>
  </si>
  <si>
    <t>05-06/03/2023</t>
  </si>
  <si>
    <t>04-05/03/2023</t>
  </si>
  <si>
    <t>03-04/03/2023</t>
  </si>
  <si>
    <t>02-03/03/2023</t>
  </si>
  <si>
    <t>01-02/03/2023</t>
  </si>
  <si>
    <t>Feb/23</t>
  </si>
  <si>
    <t>11-12/03/2023</t>
  </si>
  <si>
    <t>12-13/03/2023</t>
  </si>
  <si>
    <t>13-14/03/2023</t>
  </si>
  <si>
    <t>15-16/03/2023</t>
  </si>
  <si>
    <t>16-17/3/2023</t>
  </si>
  <si>
    <t>17-18/03/2023</t>
  </si>
  <si>
    <t>18-19/03/2023</t>
  </si>
  <si>
    <t>19-20/03/2021</t>
  </si>
  <si>
    <t>20-21/03/2023</t>
  </si>
  <si>
    <t>21-22/03/2023</t>
  </si>
  <si>
    <t>22-23/03/2023</t>
  </si>
  <si>
    <t>23-24/03/2023</t>
  </si>
  <si>
    <t>24-25/03/2023</t>
  </si>
  <si>
    <t>25-26/03/2023</t>
  </si>
  <si>
    <t>26-27/03/2023</t>
  </si>
  <si>
    <t>27-28/03/2023</t>
  </si>
  <si>
    <t>28-29/03/2023</t>
  </si>
  <si>
    <t>29-30/03/2023</t>
  </si>
  <si>
    <t>30-31/03/2023</t>
  </si>
  <si>
    <t>31/03-01/04/2023</t>
  </si>
  <si>
    <t>Mrt/23</t>
  </si>
  <si>
    <t>Nachtvluchten Brussel Nationaal April 2023</t>
  </si>
  <si>
    <t>Nachtvluchten Brussel Nationaal Juli 2023</t>
  </si>
  <si>
    <t>07-08/04/2023</t>
  </si>
  <si>
    <t>06-07/04/2023</t>
  </si>
  <si>
    <t>05-06/04/2023</t>
  </si>
  <si>
    <t>04-05/04/2023</t>
  </si>
  <si>
    <t>03-04/04/2023</t>
  </si>
  <si>
    <t>02-03/04/2023</t>
  </si>
  <si>
    <t>01-02/04/2023</t>
  </si>
  <si>
    <t>08-09/04/2023</t>
  </si>
  <si>
    <t>09-10/04/2023</t>
  </si>
  <si>
    <t>10-11/04/2023</t>
  </si>
  <si>
    <t>11-12/04/2023</t>
  </si>
  <si>
    <t>12-13/04/2023</t>
  </si>
  <si>
    <t>13-14/04/2023</t>
  </si>
  <si>
    <t>14-15/04/2023</t>
  </si>
  <si>
    <t>15-16/04/2023</t>
  </si>
  <si>
    <t>16-17/04/2023</t>
  </si>
  <si>
    <t>17-18/04/2023</t>
  </si>
  <si>
    <t>18-19/04/2023</t>
  </si>
  <si>
    <t>19-20/04/2023</t>
  </si>
  <si>
    <t>20-21/04/2023</t>
  </si>
  <si>
    <t>21-22/04/2023</t>
  </si>
  <si>
    <t>22-23/04/2023</t>
  </si>
  <si>
    <t>23-24/04/2023</t>
  </si>
  <si>
    <t>24-25/04/2023</t>
  </si>
  <si>
    <t>25-26/04/2023</t>
  </si>
  <si>
    <t>26-27/04/2023</t>
  </si>
  <si>
    <t>27-28-04/2023</t>
  </si>
  <si>
    <t>28-29/0/2023</t>
  </si>
  <si>
    <t>29-30/04/2023</t>
  </si>
  <si>
    <t>30/04-01/05/2023</t>
  </si>
  <si>
    <t>Apr/23</t>
  </si>
  <si>
    <t>05-06/05/2023</t>
  </si>
  <si>
    <t>04-05/05/2023</t>
  </si>
  <si>
    <t>03-04/05/2023</t>
  </si>
  <si>
    <t>02-03/05/2023</t>
  </si>
  <si>
    <t>01-02/05/2023</t>
  </si>
  <si>
    <t>06-07/05/2023</t>
  </si>
  <si>
    <t>07-08/05/2023</t>
  </si>
  <si>
    <t>08-09/05/2023</t>
  </si>
  <si>
    <t>09-10/05/2023</t>
  </si>
  <si>
    <t>10-11/05/2023</t>
  </si>
  <si>
    <t>11-12/05/2023</t>
  </si>
  <si>
    <t>12-13/05/2023</t>
  </si>
  <si>
    <t>13-14/05/2023</t>
  </si>
  <si>
    <t>14-15/05/2023</t>
  </si>
  <si>
    <t>15-16/05/2023</t>
  </si>
  <si>
    <t>16-17/05/2023</t>
  </si>
  <si>
    <t>17-18/05/2023</t>
  </si>
  <si>
    <t>19-20/05/2025</t>
  </si>
  <si>
    <t>18-19/05/2023</t>
  </si>
  <si>
    <t>20-21/05/2023</t>
  </si>
  <si>
    <t>21-22/05/2023</t>
  </si>
  <si>
    <t>22-23/05/2023</t>
  </si>
  <si>
    <t>23-24/05/2023</t>
  </si>
  <si>
    <t>24-25/05/2023</t>
  </si>
  <si>
    <t>25-26/05/2023</t>
  </si>
  <si>
    <t>26-27/05/2023</t>
  </si>
  <si>
    <t>27-28/05/2023</t>
  </si>
  <si>
    <t>28-29/05/2023</t>
  </si>
  <si>
    <t>29-30/05/2023</t>
  </si>
  <si>
    <t>30-31/05/2023</t>
  </si>
  <si>
    <t>31/05-01/06/2023</t>
  </si>
  <si>
    <t>Mei/23</t>
  </si>
  <si>
    <t>09-10/06/2023</t>
  </si>
  <si>
    <t>08-09/06/2023</t>
  </si>
  <si>
    <t>07-08/06/2023</t>
  </si>
  <si>
    <t>06-07/06/2023</t>
  </si>
  <si>
    <t>05-06/06/2023</t>
  </si>
  <si>
    <t>04-05/06/2023</t>
  </si>
  <si>
    <t>03-04/06/2023</t>
  </si>
  <si>
    <t>02-03/06/2023</t>
  </si>
  <si>
    <t>01-02/06/2023</t>
  </si>
  <si>
    <t>10-11/06/2023</t>
  </si>
  <si>
    <t>11-12/06/2023</t>
  </si>
  <si>
    <t>12-13/06/2023</t>
  </si>
  <si>
    <t>13-14/06/2026</t>
  </si>
  <si>
    <t>14-15/06/2026</t>
  </si>
  <si>
    <t>15-16/06/2023</t>
  </si>
  <si>
    <t>16-17/06/2023</t>
  </si>
  <si>
    <t>17-18/06/2023</t>
  </si>
  <si>
    <t>18-19/06/2023</t>
  </si>
  <si>
    <t>20-21/06/2023</t>
  </si>
  <si>
    <t>21-22/06/2023</t>
  </si>
  <si>
    <t>19-20/06/2023</t>
  </si>
  <si>
    <t>22-23/06/2023</t>
  </si>
  <si>
    <t>23-24/06/2023</t>
  </si>
  <si>
    <t>24-25/06/2023</t>
  </si>
  <si>
    <t>25-26/06/2026</t>
  </si>
  <si>
    <t>26-27/06/2023</t>
  </si>
  <si>
    <t>27-28/06/2023</t>
  </si>
  <si>
    <t>28-29/06/2023</t>
  </si>
  <si>
    <t>29-30/06/2026</t>
  </si>
  <si>
    <t>30/06-01/07/2023</t>
  </si>
  <si>
    <t>Juni/23</t>
  </si>
  <si>
    <t>01-02/07/2023</t>
  </si>
  <si>
    <t>02-03/07/2023</t>
  </si>
  <si>
    <t>03-04/07/2023</t>
  </si>
  <si>
    <t>04-05/07/2023</t>
  </si>
  <si>
    <t>05-06/07/2023</t>
  </si>
  <si>
    <t>06-07/07/2023</t>
  </si>
  <si>
    <t>07-08/07/2023</t>
  </si>
  <si>
    <t>08-09/07/2023</t>
  </si>
  <si>
    <t>09-10/07/2023</t>
  </si>
  <si>
    <t>10-11/07/2023</t>
  </si>
  <si>
    <t>11-12/07/2023</t>
  </si>
  <si>
    <t>12-13/07/2023</t>
  </si>
  <si>
    <t>13-14/07/2023</t>
  </si>
  <si>
    <t>14-15/07/2023</t>
  </si>
  <si>
    <t>15-16/07/2023</t>
  </si>
  <si>
    <t>16-17/07/2023</t>
  </si>
  <si>
    <t>17-18/07/2023</t>
  </si>
  <si>
    <t>18-19/07/2023</t>
  </si>
  <si>
    <t>19-20/07/2023</t>
  </si>
  <si>
    <t>20-21/07/2023</t>
  </si>
  <si>
    <t>21-22/07/2023</t>
  </si>
  <si>
    <t>22-23/07/2023</t>
  </si>
  <si>
    <t>23-24/07/2023</t>
  </si>
  <si>
    <t>24-25/07/2023</t>
  </si>
  <si>
    <t>25-26/07/2023</t>
  </si>
  <si>
    <t>27-28/07/2023</t>
  </si>
  <si>
    <t>29-30/07/2023</t>
  </si>
  <si>
    <t>30-31/07/2023</t>
  </si>
  <si>
    <t>31/07-01/08/2023</t>
  </si>
  <si>
    <t>Juli/23</t>
  </si>
  <si>
    <t>01-02/08/2023</t>
  </si>
  <si>
    <t>02-03/08/2023</t>
  </si>
  <si>
    <t>03-04/08/2023</t>
  </si>
  <si>
    <t>04-05/08/2023</t>
  </si>
  <si>
    <t>05-06/08/2023</t>
  </si>
  <si>
    <t>06-07/08/2023</t>
  </si>
  <si>
    <t>07-08/08/2023</t>
  </si>
  <si>
    <t>08-09/082023</t>
  </si>
  <si>
    <t>09-10/08/2023</t>
  </si>
  <si>
    <t>10-11/08/2023</t>
  </si>
  <si>
    <t>11-12/08/2023</t>
  </si>
  <si>
    <t>12-13/08/2023</t>
  </si>
  <si>
    <t>13-14/08/2023</t>
  </si>
  <si>
    <t>14-15/08/2023</t>
  </si>
  <si>
    <t>15-16/08/2023</t>
  </si>
  <si>
    <t>16-17/08/2023</t>
  </si>
  <si>
    <t>17-18/08/2023</t>
  </si>
  <si>
    <t>18-19/08/2023</t>
  </si>
  <si>
    <t>19-20/08/2023</t>
  </si>
  <si>
    <t>20-21/08/2023</t>
  </si>
  <si>
    <t>21-22/08/2023</t>
  </si>
  <si>
    <t>22-23/08/2023</t>
  </si>
  <si>
    <t>23-24/08/2023</t>
  </si>
  <si>
    <t>24-25/08/2023</t>
  </si>
  <si>
    <t>26-27/08/2023</t>
  </si>
  <si>
    <t>27-28/08/2023</t>
  </si>
  <si>
    <t>28-29/08/2023</t>
  </si>
  <si>
    <t>29-30/08/2023</t>
  </si>
  <si>
    <t>30-34/08/2023</t>
  </si>
  <si>
    <t>31/08-01/09/2023</t>
  </si>
  <si>
    <t>08-09/09/2023</t>
  </si>
  <si>
    <t>07-08/09/2023</t>
  </si>
  <si>
    <t>06-07/09/2023</t>
  </si>
  <si>
    <t>05-06/09/2023</t>
  </si>
  <si>
    <t>04-05/09/2023</t>
  </si>
  <si>
    <t>03-04/09/2023</t>
  </si>
  <si>
    <t>02-03/09/2023</t>
  </si>
  <si>
    <t>01-02/09/2023</t>
  </si>
  <si>
    <t>Nachtvluchten Brussel Nationaal 2022</t>
  </si>
  <si>
    <t>09-10/09/2023</t>
  </si>
  <si>
    <t>10-11/09/2023</t>
  </si>
  <si>
    <t>11-12/09/2023</t>
  </si>
  <si>
    <t>12-13/09/2023</t>
  </si>
  <si>
    <t>13-14/09/2023</t>
  </si>
  <si>
    <t>14-15/09/2023</t>
  </si>
  <si>
    <t>15-16/09/2023</t>
  </si>
  <si>
    <t>16-17/09/2023</t>
  </si>
  <si>
    <t>17-18/09/2023</t>
  </si>
  <si>
    <t>18-19/09/2023</t>
  </si>
  <si>
    <t>19-20/09/2023</t>
  </si>
  <si>
    <t>20-21/09/2023</t>
  </si>
  <si>
    <t>21-22/09/2023</t>
  </si>
  <si>
    <t>22-23/09/2023</t>
  </si>
  <si>
    <t>23-24/09/2023</t>
  </si>
  <si>
    <t>24-25/09/2023</t>
  </si>
  <si>
    <t>25-26/09/2023</t>
  </si>
  <si>
    <t>26-27/09/2023</t>
  </si>
  <si>
    <t>28-29/09/2023</t>
  </si>
  <si>
    <t>29-30/09/2023</t>
  </si>
  <si>
    <t>27-28/09/2023</t>
  </si>
  <si>
    <t>30/09-01/10/2023</t>
  </si>
  <si>
    <t>Aug/23</t>
  </si>
  <si>
    <t>Sept/23</t>
  </si>
  <si>
    <t>06-07/10/2023</t>
  </si>
  <si>
    <t>05-06/10/2023</t>
  </si>
  <si>
    <t>04-05/10/2023</t>
  </si>
  <si>
    <t>03-04/10/2023</t>
  </si>
  <si>
    <t>02-03/10/2023</t>
  </si>
  <si>
    <t>01-02/10/2023</t>
  </si>
  <si>
    <t>07-08/10/2023</t>
  </si>
  <si>
    <t>08-09/10/2023</t>
  </si>
  <si>
    <t>09-10/10/2023</t>
  </si>
  <si>
    <t>11-12/10/2023</t>
  </si>
  <si>
    <t>13-14/10/2023</t>
  </si>
  <si>
    <t>12-13/10/2023</t>
  </si>
  <si>
    <t>Z-Z</t>
  </si>
  <si>
    <t>14-15/10/2023</t>
  </si>
  <si>
    <t>15-16/10/2023</t>
  </si>
  <si>
    <t>16-17/10/2023</t>
  </si>
  <si>
    <t>17-18/10/2023</t>
  </si>
  <si>
    <t>18-19/10/2023</t>
  </si>
  <si>
    <t>19-20/10/2023</t>
  </si>
  <si>
    <t>20-21/10/2023</t>
  </si>
  <si>
    <t>21-22/10/2023</t>
  </si>
  <si>
    <t>22-23/10/2023</t>
  </si>
  <si>
    <t>23-24/10/2023</t>
  </si>
  <si>
    <t>24-25/10/2023</t>
  </si>
  <si>
    <t>25-26/10/2023</t>
  </si>
  <si>
    <t>26-27/10/2023</t>
  </si>
  <si>
    <t>27-28/10/2023</t>
  </si>
  <si>
    <t>29-30/10/2023</t>
  </si>
  <si>
    <t>30-31/10/2023</t>
  </si>
  <si>
    <t>31/10-01/11/2023</t>
  </si>
  <si>
    <t>28-29/10/2023</t>
  </si>
  <si>
    <t>Okt/23</t>
  </si>
  <si>
    <t>08-09/11/2023</t>
  </si>
  <si>
    <t>09-10/11/2023</t>
  </si>
  <si>
    <t>10-11/11/2023</t>
  </si>
  <si>
    <t>07-08/11/2023</t>
  </si>
  <si>
    <t>06-07/11/2023</t>
  </si>
  <si>
    <t>05-06/11/2023</t>
  </si>
  <si>
    <t>04-05/11/2023</t>
  </si>
  <si>
    <t>03-04/11/2023</t>
  </si>
  <si>
    <t>02-03/11/2023</t>
  </si>
  <si>
    <t>01-02/11/2023</t>
  </si>
  <si>
    <t>11-12/11/2023</t>
  </si>
  <si>
    <t>12-13/11/2023</t>
  </si>
  <si>
    <t>13-14/11/2023</t>
  </si>
  <si>
    <t>14-15/11/2023</t>
  </si>
  <si>
    <t>15-16/11/2023</t>
  </si>
  <si>
    <t>16-17/11/2023</t>
  </si>
  <si>
    <t>17-18/11/2023</t>
  </si>
  <si>
    <t>18-19/11/2023</t>
  </si>
  <si>
    <t>19-20/11/2023</t>
  </si>
  <si>
    <t>20-21/11/2023</t>
  </si>
  <si>
    <t>21-22/11/2023</t>
  </si>
  <si>
    <t>22-23/11/2023</t>
  </si>
  <si>
    <t>23-24/11/2023</t>
  </si>
  <si>
    <t>24-25/11/2023</t>
  </si>
  <si>
    <t>25-26/11/2023</t>
  </si>
  <si>
    <t>26-27/11/2023</t>
  </si>
  <si>
    <t>27-28/11/2023</t>
  </si>
  <si>
    <t>27-28/1120205</t>
  </si>
  <si>
    <t>29-30/11/2023</t>
  </si>
  <si>
    <t>30/11-01/12/2023</t>
  </si>
  <si>
    <t>08-09/12/2023</t>
  </si>
  <si>
    <t>07-08/12/2023</t>
  </si>
  <si>
    <t>06-07/12/2023</t>
  </si>
  <si>
    <t>05-06/12/2023</t>
  </si>
  <si>
    <t>04-05/12/2023</t>
  </si>
  <si>
    <t>03-04/12/2023</t>
  </si>
  <si>
    <t>02-03/12/2023</t>
  </si>
  <si>
    <t>01-02/12/2023</t>
  </si>
  <si>
    <t>09-10/12/2023</t>
  </si>
  <si>
    <t>10-11/12/202</t>
  </si>
  <si>
    <t>11-12/12/2023</t>
  </si>
  <si>
    <t>12-13/12/2023</t>
  </si>
  <si>
    <t>13-14/12/2023</t>
  </si>
  <si>
    <t>14-15/12/2023</t>
  </si>
  <si>
    <t>15-16/12/2023</t>
  </si>
  <si>
    <t>16-17/12/2023</t>
  </si>
  <si>
    <t>17-18/12/2023</t>
  </si>
  <si>
    <t>18-19/12/2023</t>
  </si>
  <si>
    <t>19-20/12/2023</t>
  </si>
  <si>
    <t>20-21/12/2023</t>
  </si>
  <si>
    <t>21-22/12/2023</t>
  </si>
  <si>
    <t>22-23/12/2023</t>
  </si>
  <si>
    <t>23-24/12/2023</t>
  </si>
  <si>
    <t>24-25/12/2023</t>
  </si>
  <si>
    <t>25-26/12/2023</t>
  </si>
  <si>
    <t>26-27/12/2023</t>
  </si>
  <si>
    <t>27-28/12/2023</t>
  </si>
  <si>
    <t>28-29/12/2023</t>
  </si>
  <si>
    <t>29-30/12/2023</t>
  </si>
  <si>
    <t>30-31/12/2023</t>
  </si>
  <si>
    <t>31/12/23-01/01/24</t>
  </si>
  <si>
    <t>Dec/23</t>
  </si>
  <si>
    <t>Nachtvluchten Brussel Nationaal Januari 2024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</si>
</sst>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u val="single"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97" fontId="9" fillId="0" borderId="2" xfId="0" applyNumberFormat="1" applyFont="1" applyBorder="1" applyAlignment="1">
      <alignment horizontal="center"/>
    </xf>
    <xf numFmtId="197" fontId="9" fillId="0" borderId="2" xfId="0" applyNumberFormat="1" applyFont="1" applyFill="1" applyBorder="1" applyAlignment="1">
      <alignment horizontal="center"/>
    </xf>
    <xf numFmtId="197" fontId="16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97" fontId="1" fillId="0" borderId="0" xfId="0" applyNumberFormat="1" applyFont="1" applyFill="1" applyBorder="1" applyAlignment="1">
      <alignment horizontal="left"/>
    </xf>
    <xf numFmtId="16" fontId="9" fillId="0" borderId="2" xfId="0" applyNumberFormat="1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1" fontId="16" fillId="0" borderId="2" xfId="2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1" fontId="23" fillId="0" borderId="2" xfId="0" applyNumberFormat="1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1" fontId="15" fillId="0" borderId="2" xfId="2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97" fontId="25" fillId="0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104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44562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31/12/23-01/01/24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Totaal_bewegingen_januari+Totaal_bewegingen_februari+bewegingen_maart+bewegingen_april+bewegingen_mei+bewegingen_juni+bewegingen_juli+Bewegingen_Aug+Bewegingen_sep+bewegingen_oct+bewegingen_nov+bewegingen_Dec</f>
        <v>16542</v>
      </c>
      <c r="C8" s="106">
        <f>Totaal_vertrekken_januari+Totaal_vertrekken_februari+vertrekken_maart+vertrekken_april+Vertrekken_mei+Vertrekken_juni+Vertrekken_juli+Vertrekken_Aug+Vertrekken_sep+Vertrekken_oct+Vertrekken_nov+Vertrekken_Dec</f>
        <v>5044</v>
      </c>
      <c r="D8" s="108">
        <f>Totaal_20_januari+Totaal_20_februari+maart_20+april_20+mei_20+juni_20+juli_20+Aug_20+Sep_20+oct_20+nov_20+Dec_20</f>
        <v>1382</v>
      </c>
      <c r="E8" s="111">
        <f>Totaal_25R_januari+feb_25R+maart_25R+Apr_25R+Mei_25R+Jun_25R+Jul_25R+Aug_25R+Sep_25R+okt_25R+Nov_25R+Dec_25R</f>
        <v>2764</v>
      </c>
      <c r="F8" s="93">
        <f>Totaal_CIV_januari+Totaal_CIV_februari+CIV_maart+CIV_april+CIV_mei+CIV_juni+CIV_juli+CIV_Aug+CIV_Sep+CIV_oct+CIV_nov+CIV_Dec</f>
        <v>828</v>
      </c>
      <c r="G8" s="38">
        <f>Totaal_Meise_jan+Totaal_Meise_feb+Totaal_Meise_maart+Totaal_Meise_Apr+Totaal_Meise_Mei+Totaal_Meise_Jun+Totaal_Meise_Jul+Totaal_Meise_Aug+Totaal_Meise_Sep+Totaal_Meise_Okt+Totaal_Meise_Nov+Totaal_Meise_Dec</f>
        <v>1937</v>
      </c>
      <c r="H8" s="42">
        <f>Totaal_NIK_januari+Totaal_NIK_februari+NIK_maart+NIK_april+NIK_mei+NIK_juni+NIK_juli+NIK_Aug+NIK_Sep+NIK_oct+NIK_nov+NIK_Dec</f>
        <v>272</v>
      </c>
      <c r="I8" s="42">
        <f>Totaal_DEN_januari+Totaal_DEN_februari+DEN_maart+DEN_april+DEN_mei+den_juni+DEN_juli+DEN_Aug+DEN_Sep+DEN_oct+DEN_nov+DEN_Dec</f>
        <v>601</v>
      </c>
      <c r="J8" s="42">
        <f>Totaal_HEL_januari+Totaal_HEL_februari+HEL_maart+HEL_april+Hel_mei+hel_juni+HEL_juli+HEAug+HEL_Sep+HEL_oct+HEL_nov+HEL_Dec</f>
        <v>156</v>
      </c>
      <c r="K8" s="42">
        <f>CIVH_jan+CIVH_feb+CIVH_maart+CIVH_Apr+CIVH_Mei+CIVH_Jun+CIVH_Jul+CIVH_Aug+CIVH_Sep+CIVH_Okt+CIVH_Nov+CIVH_Dec</f>
        <v>214</v>
      </c>
      <c r="L8" s="42">
        <f>BL_jan+BL_feb+BL_maart+BL_Apr+BL_Mei+BL_Jun+BL_Jul+BL_Aug+BL_Sep+BL_Okt+BL_Nov+BL_Dec</f>
        <v>15</v>
      </c>
      <c r="M8" s="42">
        <f>Totaal_HUL_januari+Totaal_HUL_februari+HUL_maart+HUL_april+HUL_mei+hul_juni+HUL_juli+HUL_Aug+HUL_Sep+HUL_oct+HUL_nov+HUL_Dec</f>
        <v>653</v>
      </c>
      <c r="N8" s="42">
        <f>Totaal_other_januari+Totaal_other_februari+other_maart+other_april+other_mei+other_juni+other_juli+other_Aug+other_Sep+Other_oct+Other_nov+Other_Dec</f>
        <v>21</v>
      </c>
      <c r="O8" s="61">
        <f>Totaal_25L_januari+Totaal_25L_februari+maart_25L+april_25L+mei_25L+juni_25L+juli_25L+Aug_25L+Sep_25L+OCt_25L+Nov_25L+Dec_25L</f>
        <v>33</v>
      </c>
      <c r="P8" s="76">
        <f>Totaal_02_januari+Totaal_02_februari+maart_02+april_02+Mei_02+juni_02+juli_02+Aug_02+Sep_02+oct_02+Nov_02+Dec_02</f>
        <v>19</v>
      </c>
      <c r="Q8" s="65">
        <f>Totaal_07R_januari+Totaal_07R_februari+maart_07R+april_07R+mei_07R+juni_07R+juli_07R+Aug_07R+Sep_07R+oct_07R+Nov_07R+Dec_07R</f>
        <v>41</v>
      </c>
      <c r="R8" s="71">
        <f>Totaal_07L_januari+Totaal_07L_februari+maart_07L+april_07L+mei_07L+juni_07L+juli_07L+Aug_07L+Sep_07L+oct_07L+Nov_07L+Dec_07L</f>
        <v>732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0.27398889770023793</v>
      </c>
      <c r="E9" s="105">
        <f t="shared" si="0"/>
        <v>0.5479777954004759</v>
      </c>
      <c r="F9" s="105">
        <f t="shared" si="0"/>
        <v>0.1641554321966693</v>
      </c>
      <c r="G9" s="105">
        <f t="shared" si="0"/>
        <v>0.38402061855670105</v>
      </c>
      <c r="H9" s="105">
        <f t="shared" si="0"/>
        <v>0.05392545598731166</v>
      </c>
      <c r="I9" s="105">
        <f t="shared" si="0"/>
        <v>0.11915146708961143</v>
      </c>
      <c r="J9" s="105">
        <f t="shared" si="0"/>
        <v>0.030927835051546393</v>
      </c>
      <c r="K9" s="105">
        <f t="shared" si="0"/>
        <v>0.042426645519429027</v>
      </c>
      <c r="L9" s="105">
        <f t="shared" si="0"/>
        <v>0.002973830293417922</v>
      </c>
      <c r="M9" s="105">
        <f t="shared" si="0"/>
        <v>0.1294607454401269</v>
      </c>
      <c r="N9" s="105">
        <f t="shared" si="0"/>
        <v>0.004163362410785091</v>
      </c>
      <c r="O9" s="105">
        <f t="shared" si="0"/>
        <v>0.006542426645519429</v>
      </c>
      <c r="P9" s="105">
        <f t="shared" si="0"/>
        <v>0.003766851704996035</v>
      </c>
      <c r="Q9" s="105">
        <f t="shared" si="0"/>
        <v>0.008128469468675655</v>
      </c>
      <c r="R9" s="105">
        <f t="shared" si="0"/>
        <v>0.14512291831879462</v>
      </c>
    </row>
    <row r="10" spans="1:18" ht="14.25" thickBot="1" thickTop="1">
      <c r="A10" s="123" t="s">
        <v>4</v>
      </c>
      <c r="B10" s="124">
        <f>B8/C9</f>
        <v>45.320547945205476</v>
      </c>
      <c r="C10" s="124">
        <f>C8/$C9</f>
        <v>13.819178082191781</v>
      </c>
      <c r="D10" s="124">
        <f aca="true" t="shared" si="1" ref="D10:P10">D8/$C9</f>
        <v>3.786301369863014</v>
      </c>
      <c r="E10" s="124">
        <f t="shared" si="1"/>
        <v>7.572602739726028</v>
      </c>
      <c r="F10" s="124">
        <f t="shared" si="1"/>
        <v>2.2684931506849315</v>
      </c>
      <c r="G10" s="124">
        <f t="shared" si="1"/>
        <v>5.306849315068493</v>
      </c>
      <c r="H10" s="124">
        <f t="shared" si="1"/>
        <v>0.7452054794520548</v>
      </c>
      <c r="I10" s="124">
        <f t="shared" si="1"/>
        <v>1.6465753424657534</v>
      </c>
      <c r="J10" s="124">
        <f t="shared" si="1"/>
        <v>0.4273972602739726</v>
      </c>
      <c r="K10" s="124">
        <f t="shared" si="1"/>
        <v>0.5863013698630137</v>
      </c>
      <c r="L10" s="124">
        <f>L8/$C9</f>
        <v>0.0410958904109589</v>
      </c>
      <c r="M10" s="124">
        <f t="shared" si="1"/>
        <v>1.789041095890411</v>
      </c>
      <c r="N10" s="124">
        <f t="shared" si="1"/>
        <v>0.057534246575342465</v>
      </c>
      <c r="O10" s="124">
        <f t="shared" si="1"/>
        <v>0.09041095890410959</v>
      </c>
      <c r="P10" s="124">
        <f t="shared" si="1"/>
        <v>0.052054794520547946</v>
      </c>
      <c r="Q10" s="124">
        <f>Q8/$C9</f>
        <v>0.11232876712328767</v>
      </c>
      <c r="R10" s="124">
        <f>R8/$C9</f>
        <v>2.0054794520547947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5"/>
      <c r="C1" s="54"/>
      <c r="D1" s="54" t="s">
        <v>100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5"/>
      <c r="B2" s="225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5"/>
      <c r="B3" s="225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5"/>
      <c r="B4" s="225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5"/>
      <c r="B5" s="225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5"/>
    </row>
    <row r="6" spans="1:19" ht="28.5" customHeight="1" thickBot="1" thickTop="1">
      <c r="A6" s="225"/>
      <c r="B6" s="225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1489</v>
      </c>
      <c r="C8" s="7">
        <f t="shared" si="0"/>
        <v>405</v>
      </c>
      <c r="D8" s="47">
        <f t="shared" si="0"/>
        <v>154</v>
      </c>
      <c r="E8" s="32">
        <f t="shared" si="0"/>
        <v>235</v>
      </c>
      <c r="F8" s="35">
        <f t="shared" si="0"/>
        <v>75</v>
      </c>
      <c r="G8" s="38">
        <f t="shared" si="0"/>
        <v>160</v>
      </c>
      <c r="H8" s="42">
        <f t="shared" si="0"/>
        <v>16</v>
      </c>
      <c r="I8" s="42">
        <f t="shared" si="0"/>
        <v>58</v>
      </c>
      <c r="J8" s="42">
        <f t="shared" si="0"/>
        <v>19</v>
      </c>
      <c r="K8" s="42">
        <f>SUM(K12:K47)</f>
        <v>15</v>
      </c>
      <c r="L8" s="42">
        <f>SUM(L12:L47)</f>
        <v>1</v>
      </c>
      <c r="M8" s="42">
        <f t="shared" si="0"/>
        <v>50</v>
      </c>
      <c r="N8" s="42">
        <f t="shared" si="0"/>
        <v>0</v>
      </c>
      <c r="O8" s="61">
        <f t="shared" si="0"/>
        <v>5</v>
      </c>
      <c r="P8" s="76">
        <f t="shared" si="0"/>
        <v>0</v>
      </c>
      <c r="Q8" s="65">
        <f t="shared" si="0"/>
        <v>1</v>
      </c>
      <c r="R8" s="71">
        <f t="shared" si="0"/>
        <v>7</v>
      </c>
      <c r="U8" s="139" t="s">
        <v>92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0.3802469135802469</v>
      </c>
      <c r="E9" s="33">
        <f t="shared" si="1"/>
        <v>0.5802469135802469</v>
      </c>
      <c r="F9" s="36">
        <f t="shared" si="1"/>
        <v>0.18518518518518517</v>
      </c>
      <c r="G9" s="39">
        <f t="shared" si="1"/>
        <v>0.3950617283950617</v>
      </c>
      <c r="H9" s="43">
        <f t="shared" si="1"/>
        <v>0.03950617283950617</v>
      </c>
      <c r="I9" s="43">
        <f t="shared" si="1"/>
        <v>0.14320987654320988</v>
      </c>
      <c r="J9" s="43">
        <f t="shared" si="1"/>
        <v>0.04691358024691358</v>
      </c>
      <c r="K9" s="43">
        <f t="shared" si="1"/>
        <v>0.037037037037037035</v>
      </c>
      <c r="L9" s="43">
        <f t="shared" si="1"/>
        <v>0.0024691358024691358</v>
      </c>
      <c r="M9" s="43">
        <f t="shared" si="1"/>
        <v>0.12345679012345678</v>
      </c>
      <c r="N9" s="43">
        <f t="shared" si="1"/>
        <v>0</v>
      </c>
      <c r="O9" s="62">
        <f t="shared" si="1"/>
        <v>0.012345679012345678</v>
      </c>
      <c r="P9" s="77">
        <f t="shared" si="1"/>
        <v>0</v>
      </c>
      <c r="Q9" s="66">
        <f t="shared" si="1"/>
        <v>0.0024691358024691358</v>
      </c>
      <c r="R9" s="72">
        <f t="shared" si="1"/>
        <v>0.01728395061728395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49.63333333333333</v>
      </c>
      <c r="C10" s="9">
        <f>C8/C9</f>
        <v>13.5</v>
      </c>
      <c r="D10" s="49">
        <f aca="true" t="shared" si="2" ref="D10:R10">D8/$C$9</f>
        <v>5.133333333333334</v>
      </c>
      <c r="E10" s="34">
        <f t="shared" si="2"/>
        <v>7.833333333333333</v>
      </c>
      <c r="F10" s="37">
        <f t="shared" si="2"/>
        <v>2.5</v>
      </c>
      <c r="G10" s="40">
        <f t="shared" si="2"/>
        <v>5.333333333333333</v>
      </c>
      <c r="H10" s="44">
        <f t="shared" si="2"/>
        <v>0.5333333333333333</v>
      </c>
      <c r="I10" s="44">
        <f t="shared" si="2"/>
        <v>1.9333333333333333</v>
      </c>
      <c r="J10" s="44">
        <f t="shared" si="2"/>
        <v>0.6333333333333333</v>
      </c>
      <c r="K10" s="44">
        <f t="shared" si="2"/>
        <v>0.5</v>
      </c>
      <c r="L10" s="44">
        <f t="shared" si="2"/>
        <v>0.03333333333333333</v>
      </c>
      <c r="M10" s="44">
        <f t="shared" si="2"/>
        <v>1.6666666666666667</v>
      </c>
      <c r="N10" s="44">
        <f t="shared" si="2"/>
        <v>0</v>
      </c>
      <c r="O10" s="63">
        <f t="shared" si="2"/>
        <v>0.16666666666666666</v>
      </c>
      <c r="P10" s="78">
        <f t="shared" si="2"/>
        <v>0</v>
      </c>
      <c r="Q10" s="67">
        <f t="shared" si="2"/>
        <v>0.03333333333333333</v>
      </c>
      <c r="R10" s="73">
        <f t="shared" si="2"/>
        <v>0.23333333333333334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390</v>
      </c>
      <c r="B12" s="233">
        <v>28</v>
      </c>
      <c r="C12" s="234">
        <v>1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1</v>
      </c>
      <c r="P12" s="232">
        <v>0</v>
      </c>
      <c r="Q12" s="232">
        <v>0</v>
      </c>
      <c r="R12" s="232">
        <v>0</v>
      </c>
      <c r="S12" s="235"/>
      <c r="T12" s="236" t="s">
        <v>112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388</v>
      </c>
      <c r="B13" s="233">
        <v>42</v>
      </c>
      <c r="C13" s="234">
        <v>7</v>
      </c>
      <c r="D13" s="232">
        <v>0</v>
      </c>
      <c r="E13" s="232">
        <v>5</v>
      </c>
      <c r="F13" s="232">
        <v>0</v>
      </c>
      <c r="G13" s="232">
        <v>5</v>
      </c>
      <c r="H13" s="232">
        <v>0</v>
      </c>
      <c r="I13" s="232">
        <v>1</v>
      </c>
      <c r="J13" s="232">
        <v>1</v>
      </c>
      <c r="K13" s="232">
        <v>0</v>
      </c>
      <c r="L13" s="232">
        <v>0</v>
      </c>
      <c r="M13" s="226">
        <v>3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29" t="s">
        <v>387</v>
      </c>
      <c r="B14" s="233">
        <v>65</v>
      </c>
      <c r="C14" s="234">
        <v>21</v>
      </c>
      <c r="D14" s="228">
        <v>8</v>
      </c>
      <c r="E14" s="231">
        <v>12</v>
      </c>
      <c r="F14" s="232">
        <v>4</v>
      </c>
      <c r="G14" s="232">
        <v>8</v>
      </c>
      <c r="H14" s="232">
        <v>1</v>
      </c>
      <c r="I14" s="232">
        <v>3</v>
      </c>
      <c r="J14" s="232">
        <v>1</v>
      </c>
      <c r="K14" s="226">
        <v>1</v>
      </c>
      <c r="L14" s="232">
        <v>0</v>
      </c>
      <c r="M14" s="226">
        <v>2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116</v>
      </c>
      <c r="U14" s="128"/>
      <c r="V14" s="128"/>
      <c r="W14" s="128"/>
    </row>
    <row r="15" spans="1:20" ht="14.25" customHeight="1" thickBot="1" thickTop="1">
      <c r="A15" s="229" t="s">
        <v>389</v>
      </c>
      <c r="B15" s="233">
        <v>67</v>
      </c>
      <c r="C15" s="234">
        <v>25</v>
      </c>
      <c r="D15" s="228">
        <v>8</v>
      </c>
      <c r="E15" s="231">
        <v>17</v>
      </c>
      <c r="F15" s="232">
        <v>6</v>
      </c>
      <c r="G15" s="232">
        <v>11</v>
      </c>
      <c r="H15" s="232">
        <v>1</v>
      </c>
      <c r="I15" s="232">
        <v>4</v>
      </c>
      <c r="J15" s="232">
        <v>1</v>
      </c>
      <c r="K15" s="226">
        <v>1</v>
      </c>
      <c r="L15" s="232">
        <v>0</v>
      </c>
      <c r="M15" s="226">
        <v>4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118</v>
      </c>
    </row>
    <row r="16" spans="1:20" ht="14.25" customHeight="1" thickBot="1" thickTop="1">
      <c r="A16" s="229" t="s">
        <v>386</v>
      </c>
      <c r="B16" s="233">
        <v>59</v>
      </c>
      <c r="C16" s="234">
        <v>23</v>
      </c>
      <c r="D16" s="228">
        <v>9</v>
      </c>
      <c r="E16" s="231">
        <v>14</v>
      </c>
      <c r="F16" s="232">
        <v>4</v>
      </c>
      <c r="G16" s="232">
        <v>10</v>
      </c>
      <c r="H16" s="232">
        <v>1</v>
      </c>
      <c r="I16" s="232">
        <v>5</v>
      </c>
      <c r="J16" s="232">
        <v>0</v>
      </c>
      <c r="K16" s="226">
        <v>1</v>
      </c>
      <c r="L16" s="232">
        <v>0</v>
      </c>
      <c r="M16" s="226">
        <v>3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106</v>
      </c>
    </row>
    <row r="17" spans="1:20" ht="14.25" customHeight="1" thickBot="1" thickTop="1">
      <c r="A17" s="229" t="s">
        <v>385</v>
      </c>
      <c r="B17" s="233">
        <v>59</v>
      </c>
      <c r="C17" s="234">
        <v>22</v>
      </c>
      <c r="D17" s="228">
        <v>9</v>
      </c>
      <c r="E17" s="231">
        <v>13</v>
      </c>
      <c r="F17" s="232">
        <v>5</v>
      </c>
      <c r="G17" s="232">
        <v>8</v>
      </c>
      <c r="H17" s="232">
        <v>1</v>
      </c>
      <c r="I17" s="232">
        <v>3</v>
      </c>
      <c r="J17" s="232">
        <v>1</v>
      </c>
      <c r="K17" s="226">
        <v>1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108</v>
      </c>
    </row>
    <row r="18" spans="1:20" ht="14.25" customHeight="1" thickBot="1" thickTop="1">
      <c r="A18" s="229" t="s">
        <v>384</v>
      </c>
      <c r="B18" s="233">
        <v>25</v>
      </c>
      <c r="C18" s="234">
        <v>1</v>
      </c>
      <c r="D18" s="232">
        <v>1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110</v>
      </c>
    </row>
    <row r="19" spans="1:22" ht="14.25" customHeight="1" thickBot="1" thickTop="1">
      <c r="A19" s="229" t="s">
        <v>383</v>
      </c>
      <c r="B19" s="233">
        <v>30</v>
      </c>
      <c r="C19" s="234">
        <v>1</v>
      </c>
      <c r="D19" s="226">
        <v>1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26">
        <v>0</v>
      </c>
      <c r="P19" s="232">
        <v>0</v>
      </c>
      <c r="Q19" s="232">
        <v>0</v>
      </c>
      <c r="R19" s="232">
        <v>0</v>
      </c>
      <c r="S19" s="235"/>
      <c r="T19" s="236" t="s">
        <v>112</v>
      </c>
      <c r="U19" s="128"/>
      <c r="V19" s="128"/>
    </row>
    <row r="20" spans="1:20" ht="14.25" customHeight="1" thickBot="1" thickTop="1">
      <c r="A20" s="147" t="s">
        <v>382</v>
      </c>
      <c r="B20" s="233">
        <v>43</v>
      </c>
      <c r="C20" s="234">
        <v>8</v>
      </c>
      <c r="D20" s="232">
        <v>0</v>
      </c>
      <c r="E20" s="232">
        <v>8</v>
      </c>
      <c r="F20" s="232">
        <v>1</v>
      </c>
      <c r="G20" s="232">
        <v>7</v>
      </c>
      <c r="H20" s="232">
        <v>0</v>
      </c>
      <c r="I20" s="232">
        <v>2</v>
      </c>
      <c r="J20" s="232">
        <v>0</v>
      </c>
      <c r="K20" s="232">
        <v>0</v>
      </c>
      <c r="L20" s="232">
        <v>0</v>
      </c>
      <c r="M20" s="226">
        <v>5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114</v>
      </c>
    </row>
    <row r="21" spans="1:20" ht="14.25" customHeight="1" thickBot="1" thickTop="1">
      <c r="A21" s="229" t="s">
        <v>381</v>
      </c>
      <c r="B21" s="233">
        <v>66</v>
      </c>
      <c r="C21" s="234">
        <v>23</v>
      </c>
      <c r="D21" s="231">
        <v>16</v>
      </c>
      <c r="E21" s="228">
        <v>7</v>
      </c>
      <c r="F21" s="232">
        <v>4</v>
      </c>
      <c r="G21" s="232">
        <v>3</v>
      </c>
      <c r="H21" s="232">
        <v>0</v>
      </c>
      <c r="I21" s="232">
        <v>2</v>
      </c>
      <c r="J21" s="232">
        <v>1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116</v>
      </c>
    </row>
    <row r="22" spans="1:22" ht="14.25" customHeight="1" thickBot="1" thickTop="1">
      <c r="A22" s="229" t="s">
        <v>380</v>
      </c>
      <c r="B22" s="233">
        <v>63</v>
      </c>
      <c r="C22" s="234">
        <v>21</v>
      </c>
      <c r="D22" s="228">
        <v>10</v>
      </c>
      <c r="E22" s="231">
        <v>11</v>
      </c>
      <c r="F22" s="232">
        <v>4</v>
      </c>
      <c r="G22" s="232">
        <v>7</v>
      </c>
      <c r="H22" s="232">
        <v>1</v>
      </c>
      <c r="I22" s="232">
        <v>3</v>
      </c>
      <c r="J22" s="232">
        <v>1</v>
      </c>
      <c r="K22" s="226">
        <v>1</v>
      </c>
      <c r="L22" s="232">
        <v>0</v>
      </c>
      <c r="M22" s="226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118</v>
      </c>
      <c r="U22" s="128"/>
      <c r="V22" s="128"/>
    </row>
    <row r="23" spans="1:22" ht="14.25" customHeight="1" thickBot="1" thickTop="1">
      <c r="A23" s="229" t="s">
        <v>379</v>
      </c>
      <c r="B23" s="233">
        <v>64</v>
      </c>
      <c r="C23" s="234">
        <v>22</v>
      </c>
      <c r="D23" s="228">
        <v>10</v>
      </c>
      <c r="E23" s="231">
        <v>12</v>
      </c>
      <c r="F23" s="232">
        <v>4</v>
      </c>
      <c r="G23" s="232">
        <v>8</v>
      </c>
      <c r="H23" s="232">
        <v>1</v>
      </c>
      <c r="I23" s="232">
        <v>3</v>
      </c>
      <c r="J23" s="232">
        <v>1</v>
      </c>
      <c r="K23" s="226">
        <v>1</v>
      </c>
      <c r="L23" s="232">
        <v>1</v>
      </c>
      <c r="M23" s="226">
        <v>1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106</v>
      </c>
      <c r="U23" s="128"/>
      <c r="V23" s="128"/>
    </row>
    <row r="24" spans="1:20" ht="14.25" customHeight="1" thickBot="1" thickTop="1">
      <c r="A24" s="229" t="s">
        <v>378</v>
      </c>
      <c r="B24" s="233">
        <v>65</v>
      </c>
      <c r="C24" s="234">
        <v>21</v>
      </c>
      <c r="D24" s="228">
        <v>11</v>
      </c>
      <c r="E24" s="231">
        <v>10</v>
      </c>
      <c r="F24" s="232">
        <v>4</v>
      </c>
      <c r="G24" s="232">
        <v>6</v>
      </c>
      <c r="H24" s="232">
        <v>1</v>
      </c>
      <c r="I24" s="232">
        <v>2</v>
      </c>
      <c r="J24" s="232">
        <v>2</v>
      </c>
      <c r="K24" s="232">
        <v>0</v>
      </c>
      <c r="L24" s="232">
        <v>0</v>
      </c>
      <c r="M24" s="226">
        <v>1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108</v>
      </c>
    </row>
    <row r="25" spans="1:22" ht="14.25" customHeight="1" thickBot="1" thickTop="1">
      <c r="A25" s="229" t="s">
        <v>377</v>
      </c>
      <c r="B25" s="233">
        <v>38</v>
      </c>
      <c r="C25" s="234">
        <v>6</v>
      </c>
      <c r="D25" s="228">
        <v>5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26">
        <v>1</v>
      </c>
      <c r="P25" s="232">
        <v>0</v>
      </c>
      <c r="Q25" s="232">
        <v>0</v>
      </c>
      <c r="R25" s="232">
        <v>0</v>
      </c>
      <c r="S25" s="235"/>
      <c r="T25" s="236" t="s">
        <v>110</v>
      </c>
      <c r="U25" s="128"/>
      <c r="V25" s="128"/>
    </row>
    <row r="26" spans="1:20" ht="14.25" customHeight="1" thickBot="1" thickTop="1">
      <c r="A26" s="229" t="s">
        <v>376</v>
      </c>
      <c r="B26" s="233">
        <v>32</v>
      </c>
      <c r="C26" s="234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112</v>
      </c>
    </row>
    <row r="27" spans="1:23" ht="14.25" customHeight="1" thickBot="1" thickTop="1">
      <c r="A27" s="147" t="s">
        <v>375</v>
      </c>
      <c r="B27" s="233">
        <v>42</v>
      </c>
      <c r="C27" s="234">
        <v>6</v>
      </c>
      <c r="D27" s="232">
        <v>0</v>
      </c>
      <c r="E27" s="232">
        <v>6</v>
      </c>
      <c r="F27" s="232">
        <v>0</v>
      </c>
      <c r="G27" s="232">
        <v>6</v>
      </c>
      <c r="H27" s="232">
        <v>0</v>
      </c>
      <c r="I27" s="232">
        <v>3</v>
      </c>
      <c r="J27" s="232">
        <v>0</v>
      </c>
      <c r="K27" s="232">
        <v>0</v>
      </c>
      <c r="L27" s="232">
        <v>0</v>
      </c>
      <c r="M27" s="232">
        <v>3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114</v>
      </c>
      <c r="U27" s="128"/>
      <c r="V27" s="128"/>
      <c r="W27" s="128"/>
    </row>
    <row r="28" spans="1:23" ht="14.25" customHeight="1" thickBot="1" thickTop="1">
      <c r="A28" s="229" t="s">
        <v>374</v>
      </c>
      <c r="B28" s="233">
        <v>62</v>
      </c>
      <c r="C28" s="234">
        <v>20</v>
      </c>
      <c r="D28" s="228">
        <v>7</v>
      </c>
      <c r="E28" s="231">
        <v>13</v>
      </c>
      <c r="F28" s="232">
        <v>6</v>
      </c>
      <c r="G28" s="232">
        <v>7</v>
      </c>
      <c r="H28" s="232">
        <v>1</v>
      </c>
      <c r="I28" s="232">
        <v>3</v>
      </c>
      <c r="J28" s="232">
        <v>1</v>
      </c>
      <c r="K28" s="226">
        <v>1</v>
      </c>
      <c r="L28" s="232">
        <v>0</v>
      </c>
      <c r="M28" s="226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116</v>
      </c>
      <c r="U28" s="128"/>
      <c r="V28" s="128"/>
      <c r="W28" s="128"/>
    </row>
    <row r="29" spans="1:22" ht="14.25" customHeight="1" thickBot="1" thickTop="1">
      <c r="A29" s="147" t="s">
        <v>373</v>
      </c>
      <c r="B29" s="233">
        <v>64</v>
      </c>
      <c r="C29" s="234">
        <v>23</v>
      </c>
      <c r="D29" s="226">
        <v>0</v>
      </c>
      <c r="E29" s="231">
        <v>23</v>
      </c>
      <c r="F29" s="232">
        <v>3</v>
      </c>
      <c r="G29" s="232">
        <v>20</v>
      </c>
      <c r="H29" s="232">
        <v>1</v>
      </c>
      <c r="I29" s="232">
        <v>3</v>
      </c>
      <c r="J29" s="232">
        <v>2</v>
      </c>
      <c r="K29" s="226">
        <v>2</v>
      </c>
      <c r="L29" s="232">
        <v>0</v>
      </c>
      <c r="M29" s="226">
        <v>12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118</v>
      </c>
      <c r="U29" s="128"/>
      <c r="V29" s="128"/>
    </row>
    <row r="30" spans="1:20" ht="14.25" customHeight="1" thickBot="1" thickTop="1">
      <c r="A30" s="229" t="s">
        <v>372</v>
      </c>
      <c r="B30" s="233">
        <v>67</v>
      </c>
      <c r="C30" s="234">
        <v>22</v>
      </c>
      <c r="D30" s="269">
        <v>8</v>
      </c>
      <c r="E30" s="231">
        <v>14</v>
      </c>
      <c r="F30" s="232">
        <v>7</v>
      </c>
      <c r="G30" s="232">
        <v>7</v>
      </c>
      <c r="H30" s="232">
        <v>2</v>
      </c>
      <c r="I30" s="232">
        <v>3</v>
      </c>
      <c r="J30" s="232">
        <v>0</v>
      </c>
      <c r="K30" s="226">
        <v>1</v>
      </c>
      <c r="L30" s="232">
        <v>0</v>
      </c>
      <c r="M30" s="226">
        <v>1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106</v>
      </c>
    </row>
    <row r="31" spans="1:20" ht="14.25" customHeight="1" thickBot="1" thickTop="1">
      <c r="A31" s="229" t="s">
        <v>371</v>
      </c>
      <c r="B31" s="233">
        <v>60</v>
      </c>
      <c r="C31" s="234">
        <v>22</v>
      </c>
      <c r="D31" s="269">
        <v>9</v>
      </c>
      <c r="E31" s="231">
        <v>13</v>
      </c>
      <c r="F31" s="232">
        <v>6</v>
      </c>
      <c r="G31" s="232">
        <v>7</v>
      </c>
      <c r="H31" s="232">
        <v>1</v>
      </c>
      <c r="I31" s="232">
        <v>3</v>
      </c>
      <c r="J31" s="232">
        <v>1</v>
      </c>
      <c r="K31" s="226">
        <v>1</v>
      </c>
      <c r="L31" s="232">
        <v>0</v>
      </c>
      <c r="M31" s="226">
        <v>1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108</v>
      </c>
    </row>
    <row r="32" spans="1:22" ht="14.25" customHeight="1" thickBot="1" thickTop="1">
      <c r="A32" s="229" t="s">
        <v>370</v>
      </c>
      <c r="B32" s="233">
        <v>31</v>
      </c>
      <c r="C32" s="234">
        <v>2</v>
      </c>
      <c r="D32" s="269">
        <v>1</v>
      </c>
      <c r="E32" s="226">
        <v>1</v>
      </c>
      <c r="F32" s="232">
        <v>0</v>
      </c>
      <c r="G32" s="232">
        <v>1</v>
      </c>
      <c r="H32" s="232">
        <v>0</v>
      </c>
      <c r="I32" s="232">
        <v>0</v>
      </c>
      <c r="J32" s="232">
        <v>0</v>
      </c>
      <c r="K32" s="226">
        <v>1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110</v>
      </c>
      <c r="U32" s="128"/>
      <c r="V32" s="128"/>
    </row>
    <row r="33" spans="1:20" ht="14.25" customHeight="1" thickBot="1" thickTop="1">
      <c r="A33" s="229" t="s">
        <v>369</v>
      </c>
      <c r="B33" s="233">
        <v>35</v>
      </c>
      <c r="C33" s="234"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112</v>
      </c>
    </row>
    <row r="34" spans="1:22" ht="14.25" customHeight="1" thickBot="1" thickTop="1">
      <c r="A34" s="147" t="s">
        <v>360</v>
      </c>
      <c r="B34" s="233">
        <v>41</v>
      </c>
      <c r="C34" s="234">
        <v>7</v>
      </c>
      <c r="D34" s="232">
        <v>0</v>
      </c>
      <c r="E34" s="232">
        <v>7</v>
      </c>
      <c r="F34" s="232">
        <v>0</v>
      </c>
      <c r="G34" s="232">
        <v>7</v>
      </c>
      <c r="H34" s="232">
        <v>0</v>
      </c>
      <c r="I34" s="232">
        <v>3</v>
      </c>
      <c r="J34" s="232">
        <v>0</v>
      </c>
      <c r="K34" s="232">
        <v>0</v>
      </c>
      <c r="L34" s="232">
        <v>0</v>
      </c>
      <c r="M34" s="226">
        <v>4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114</v>
      </c>
      <c r="U34" s="128"/>
      <c r="V34" s="128"/>
    </row>
    <row r="35" spans="1:20" ht="14.25" customHeight="1" thickBot="1" thickTop="1">
      <c r="A35" s="229" t="s">
        <v>361</v>
      </c>
      <c r="B35" s="233">
        <v>59</v>
      </c>
      <c r="C35" s="234">
        <v>22</v>
      </c>
      <c r="D35" s="228">
        <v>9</v>
      </c>
      <c r="E35" s="231">
        <v>13</v>
      </c>
      <c r="F35" s="232">
        <v>5</v>
      </c>
      <c r="G35" s="232">
        <v>8</v>
      </c>
      <c r="H35" s="232">
        <v>1</v>
      </c>
      <c r="I35" s="232">
        <v>3</v>
      </c>
      <c r="J35" s="232">
        <v>2</v>
      </c>
      <c r="K35" s="226">
        <v>1</v>
      </c>
      <c r="L35" s="232">
        <v>0</v>
      </c>
      <c r="M35" s="226">
        <v>1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116</v>
      </c>
    </row>
    <row r="36" spans="1:20" ht="14.25" customHeight="1" thickBot="1" thickTop="1">
      <c r="A36" s="229" t="s">
        <v>362</v>
      </c>
      <c r="B36" s="233">
        <v>59</v>
      </c>
      <c r="C36" s="234">
        <v>20</v>
      </c>
      <c r="D36" s="228">
        <v>9</v>
      </c>
      <c r="E36" s="228">
        <v>9</v>
      </c>
      <c r="F36" s="232">
        <v>4</v>
      </c>
      <c r="G36" s="232">
        <v>5</v>
      </c>
      <c r="H36" s="232">
        <v>1</v>
      </c>
      <c r="I36" s="232">
        <v>2</v>
      </c>
      <c r="J36" s="232">
        <v>1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26">
        <v>1</v>
      </c>
      <c r="R36" s="226">
        <v>1</v>
      </c>
      <c r="S36" s="235"/>
      <c r="T36" s="236" t="s">
        <v>118</v>
      </c>
    </row>
    <row r="37" spans="1:20" ht="14.25" customHeight="1" thickBot="1" thickTop="1">
      <c r="A37" s="229" t="s">
        <v>363</v>
      </c>
      <c r="B37" s="233">
        <v>64</v>
      </c>
      <c r="C37" s="234">
        <v>21</v>
      </c>
      <c r="D37" s="228">
        <v>10</v>
      </c>
      <c r="E37" s="232">
        <v>11</v>
      </c>
      <c r="F37" s="232">
        <v>4</v>
      </c>
      <c r="G37" s="232">
        <v>7</v>
      </c>
      <c r="H37" s="232">
        <v>1</v>
      </c>
      <c r="I37" s="232">
        <v>3</v>
      </c>
      <c r="J37" s="232">
        <v>1</v>
      </c>
      <c r="K37" s="226">
        <v>1</v>
      </c>
      <c r="L37" s="232">
        <v>0</v>
      </c>
      <c r="M37" s="226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106</v>
      </c>
    </row>
    <row r="38" spans="1:20" ht="14.25" customHeight="1" thickBot="1" thickTop="1">
      <c r="A38" s="229" t="s">
        <v>364</v>
      </c>
      <c r="B38" s="233">
        <v>61</v>
      </c>
      <c r="C38" s="234">
        <v>24</v>
      </c>
      <c r="D38" s="228">
        <v>11</v>
      </c>
      <c r="E38" s="228">
        <v>8</v>
      </c>
      <c r="F38" s="232">
        <v>3</v>
      </c>
      <c r="G38" s="232">
        <v>5</v>
      </c>
      <c r="H38" s="232">
        <v>1</v>
      </c>
      <c r="I38" s="232">
        <v>2</v>
      </c>
      <c r="J38" s="232">
        <v>1</v>
      </c>
      <c r="K38" s="226">
        <v>1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26">
        <v>5</v>
      </c>
      <c r="S38" s="235"/>
      <c r="T38" s="236" t="s">
        <v>108</v>
      </c>
    </row>
    <row r="39" spans="1:21" ht="14.25" customHeight="1" thickBot="1" thickTop="1">
      <c r="A39" s="229" t="s">
        <v>365</v>
      </c>
      <c r="B39" s="233">
        <v>26</v>
      </c>
      <c r="C39" s="234">
        <v>3</v>
      </c>
      <c r="D39" s="228">
        <v>2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26">
        <v>1</v>
      </c>
      <c r="S39" s="235"/>
      <c r="T39" s="236" t="s">
        <v>110</v>
      </c>
      <c r="U39" s="128"/>
    </row>
    <row r="40" spans="1:20" ht="14.25" customHeight="1" thickBot="1" thickTop="1">
      <c r="A40" s="229" t="s">
        <v>366</v>
      </c>
      <c r="B40" s="233">
        <v>29</v>
      </c>
      <c r="C40" s="234">
        <v>3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3</v>
      </c>
      <c r="P40" s="232">
        <v>0</v>
      </c>
      <c r="Q40" s="232">
        <v>0</v>
      </c>
      <c r="R40" s="232">
        <v>0</v>
      </c>
      <c r="S40" s="235"/>
      <c r="T40" s="236" t="s">
        <v>112</v>
      </c>
    </row>
    <row r="41" spans="1:20" ht="14.25" customHeight="1" thickBot="1" thickTop="1">
      <c r="A41" s="270" t="s">
        <v>367</v>
      </c>
      <c r="B41" s="233">
        <v>43</v>
      </c>
      <c r="C41" s="234">
        <v>8</v>
      </c>
      <c r="D41" s="232">
        <v>0</v>
      </c>
      <c r="E41" s="232">
        <v>8</v>
      </c>
      <c r="F41" s="232">
        <v>1</v>
      </c>
      <c r="G41" s="232">
        <v>7</v>
      </c>
      <c r="H41" s="232">
        <v>0</v>
      </c>
      <c r="I41" s="232">
        <v>2</v>
      </c>
      <c r="J41" s="232">
        <v>1</v>
      </c>
      <c r="K41" s="232">
        <v>0</v>
      </c>
      <c r="L41" s="232">
        <v>0</v>
      </c>
      <c r="M41" s="226">
        <v>4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114</v>
      </c>
    </row>
    <row r="42" spans="1:20" ht="14.25" customHeight="1" thickBot="1" thickTop="1">
      <c r="A42" s="113"/>
      <c r="B42" s="5"/>
      <c r="C42" s="102"/>
      <c r="D42" s="228"/>
      <c r="E42" s="227"/>
      <c r="F42" s="103"/>
      <c r="G42" s="103"/>
      <c r="H42" s="103"/>
      <c r="I42" s="103"/>
      <c r="J42" s="103"/>
      <c r="K42" s="226"/>
      <c r="L42" s="226"/>
      <c r="M42" s="226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8"/>
      <c r="E43" s="227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103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1485</v>
      </c>
      <c r="C8" s="7">
        <f t="shared" si="0"/>
        <v>444</v>
      </c>
      <c r="D8" s="47">
        <f t="shared" si="0"/>
        <v>134</v>
      </c>
      <c r="E8" s="32">
        <f t="shared" si="0"/>
        <v>252</v>
      </c>
      <c r="F8" s="35">
        <f t="shared" si="0"/>
        <v>73</v>
      </c>
      <c r="G8" s="38">
        <f t="shared" si="0"/>
        <v>184</v>
      </c>
      <c r="H8" s="42">
        <f t="shared" si="0"/>
        <v>17</v>
      </c>
      <c r="I8" s="42">
        <f t="shared" si="0"/>
        <v>54</v>
      </c>
      <c r="J8" s="42">
        <f t="shared" si="0"/>
        <v>13</v>
      </c>
      <c r="K8" s="42">
        <f>SUM(K12:K47)</f>
        <v>18</v>
      </c>
      <c r="L8" s="42">
        <f>SUM(L12:L47)</f>
        <v>5</v>
      </c>
      <c r="M8" s="42">
        <f aca="true" t="shared" si="1" ref="M8:R8">SUM(M12:M59)</f>
        <v>77</v>
      </c>
      <c r="N8" s="42">
        <f t="shared" si="1"/>
        <v>0</v>
      </c>
      <c r="O8" s="61">
        <f t="shared" si="1"/>
        <v>3</v>
      </c>
      <c r="P8" s="76">
        <f t="shared" si="1"/>
        <v>0</v>
      </c>
      <c r="Q8" s="65">
        <f t="shared" si="1"/>
        <v>0</v>
      </c>
      <c r="R8" s="71">
        <f t="shared" si="1"/>
        <v>49</v>
      </c>
      <c r="U8" s="139" t="s">
        <v>93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0.30180180180180183</v>
      </c>
      <c r="E9" s="33">
        <f t="shared" si="2"/>
        <v>0.5675675675675675</v>
      </c>
      <c r="F9" s="36">
        <f t="shared" si="2"/>
        <v>0.16441441441441443</v>
      </c>
      <c r="G9" s="39">
        <f t="shared" si="2"/>
        <v>0.4144144144144144</v>
      </c>
      <c r="H9" s="43">
        <f t="shared" si="2"/>
        <v>0.038288288288288286</v>
      </c>
      <c r="I9" s="43">
        <f t="shared" si="2"/>
        <v>0.12162162162162163</v>
      </c>
      <c r="J9" s="43">
        <f t="shared" si="2"/>
        <v>0.02927927927927928</v>
      </c>
      <c r="K9" s="43">
        <f t="shared" si="2"/>
        <v>0.04054054054054054</v>
      </c>
      <c r="L9" s="43">
        <f t="shared" si="2"/>
        <v>0.01126126126126126</v>
      </c>
      <c r="M9" s="43">
        <f t="shared" si="2"/>
        <v>0.17342342342342343</v>
      </c>
      <c r="N9" s="43">
        <f t="shared" si="2"/>
        <v>0</v>
      </c>
      <c r="O9" s="62">
        <f t="shared" si="2"/>
        <v>0.006756756756756757</v>
      </c>
      <c r="P9" s="77">
        <f t="shared" si="2"/>
        <v>0</v>
      </c>
      <c r="Q9" s="66">
        <f t="shared" si="2"/>
        <v>0</v>
      </c>
      <c r="R9" s="72">
        <f t="shared" si="2"/>
        <v>0.11036036036036036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47.903225806451616</v>
      </c>
      <c r="C10" s="9">
        <f>C8/C9</f>
        <v>14.32258064516129</v>
      </c>
      <c r="D10" s="49">
        <f aca="true" t="shared" si="3" ref="D10:R10">D8/$C$9</f>
        <v>4.32258064516129</v>
      </c>
      <c r="E10" s="34">
        <f t="shared" si="3"/>
        <v>8.129032258064516</v>
      </c>
      <c r="F10" s="37">
        <f t="shared" si="3"/>
        <v>2.3548387096774195</v>
      </c>
      <c r="G10" s="40">
        <f t="shared" si="3"/>
        <v>5.935483870967742</v>
      </c>
      <c r="H10" s="44">
        <f t="shared" si="3"/>
        <v>0.5483870967741935</v>
      </c>
      <c r="I10" s="44">
        <f t="shared" si="3"/>
        <v>1.7419354838709677</v>
      </c>
      <c r="J10" s="44">
        <f t="shared" si="3"/>
        <v>0.41935483870967744</v>
      </c>
      <c r="K10" s="44">
        <f t="shared" si="3"/>
        <v>0.5806451612903226</v>
      </c>
      <c r="L10" s="44">
        <f t="shared" si="3"/>
        <v>0.16129032258064516</v>
      </c>
      <c r="M10" s="44">
        <f t="shared" si="3"/>
        <v>2.4838709677419355</v>
      </c>
      <c r="N10" s="44">
        <f t="shared" si="3"/>
        <v>0</v>
      </c>
      <c r="O10" s="63">
        <f t="shared" si="3"/>
        <v>0.0967741935483871</v>
      </c>
      <c r="P10" s="78">
        <f t="shared" si="3"/>
        <v>0</v>
      </c>
      <c r="Q10" s="67">
        <f t="shared" si="3"/>
        <v>0</v>
      </c>
      <c r="R10" s="73">
        <f t="shared" si="3"/>
        <v>1.5806451612903225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60" t="s">
        <v>422</v>
      </c>
      <c r="B12" s="233">
        <v>55</v>
      </c>
      <c r="C12" s="234">
        <v>23</v>
      </c>
      <c r="D12" s="228">
        <v>10</v>
      </c>
      <c r="E12" s="231">
        <v>13</v>
      </c>
      <c r="F12" s="232">
        <v>6</v>
      </c>
      <c r="G12" s="232">
        <v>7</v>
      </c>
      <c r="H12" s="232">
        <v>2</v>
      </c>
      <c r="I12" s="232">
        <v>3</v>
      </c>
      <c r="J12" s="232">
        <v>0</v>
      </c>
      <c r="K12" s="226">
        <v>1</v>
      </c>
      <c r="L12" s="232">
        <v>0</v>
      </c>
      <c r="M12" s="226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106</v>
      </c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421</v>
      </c>
      <c r="B13" s="249">
        <v>53</v>
      </c>
      <c r="C13" s="234">
        <v>20</v>
      </c>
      <c r="D13" s="228">
        <v>9</v>
      </c>
      <c r="E13" s="231">
        <v>11</v>
      </c>
      <c r="F13" s="232">
        <v>4</v>
      </c>
      <c r="G13" s="232">
        <v>7</v>
      </c>
      <c r="H13" s="232">
        <v>1</v>
      </c>
      <c r="I13" s="232">
        <v>3</v>
      </c>
      <c r="J13" s="232">
        <v>1</v>
      </c>
      <c r="K13" s="226">
        <v>1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108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420</v>
      </c>
      <c r="B14" s="249">
        <v>30</v>
      </c>
      <c r="C14" s="234">
        <v>4</v>
      </c>
      <c r="D14" s="228">
        <v>3</v>
      </c>
      <c r="E14" s="226">
        <v>1</v>
      </c>
      <c r="F14" s="232">
        <v>0</v>
      </c>
      <c r="G14" s="232">
        <v>1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110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60" t="s">
        <v>423</v>
      </c>
      <c r="B15" s="233">
        <v>34</v>
      </c>
      <c r="C15" s="234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405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71" t="s">
        <v>419</v>
      </c>
      <c r="B16" s="233">
        <v>41</v>
      </c>
      <c r="C16" s="234">
        <v>6</v>
      </c>
      <c r="D16" s="232">
        <v>0</v>
      </c>
      <c r="E16" s="232">
        <v>6</v>
      </c>
      <c r="F16" s="232">
        <v>0</v>
      </c>
      <c r="G16" s="232">
        <v>6</v>
      </c>
      <c r="H16" s="232">
        <v>0</v>
      </c>
      <c r="I16" s="232">
        <v>2</v>
      </c>
      <c r="J16" s="232">
        <v>0</v>
      </c>
      <c r="K16" s="232">
        <v>0</v>
      </c>
      <c r="L16" s="232">
        <v>0</v>
      </c>
      <c r="M16" s="226">
        <v>4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114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418</v>
      </c>
      <c r="B17" s="249">
        <v>60</v>
      </c>
      <c r="C17" s="234">
        <v>21</v>
      </c>
      <c r="D17" s="228">
        <v>10</v>
      </c>
      <c r="E17" s="231">
        <v>11</v>
      </c>
      <c r="F17" s="232">
        <v>4</v>
      </c>
      <c r="G17" s="232">
        <v>7</v>
      </c>
      <c r="H17" s="232">
        <v>1</v>
      </c>
      <c r="I17" s="232">
        <v>3</v>
      </c>
      <c r="J17" s="232">
        <v>1</v>
      </c>
      <c r="K17" s="226">
        <v>1</v>
      </c>
      <c r="L17" s="232">
        <v>0</v>
      </c>
      <c r="M17" s="226">
        <v>1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116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417</v>
      </c>
      <c r="B18" s="249">
        <v>57</v>
      </c>
      <c r="C18" s="234">
        <v>19</v>
      </c>
      <c r="D18" s="228">
        <v>4</v>
      </c>
      <c r="E18" s="231">
        <v>12</v>
      </c>
      <c r="F18" s="232">
        <v>4</v>
      </c>
      <c r="G18" s="232">
        <v>8</v>
      </c>
      <c r="H18" s="232">
        <v>2</v>
      </c>
      <c r="I18" s="232">
        <v>3</v>
      </c>
      <c r="J18" s="232">
        <v>1</v>
      </c>
      <c r="K18" s="226">
        <v>1</v>
      </c>
      <c r="L18" s="232">
        <v>0</v>
      </c>
      <c r="M18" s="226">
        <v>1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60" t="s">
        <v>416</v>
      </c>
      <c r="B19" s="233">
        <v>57</v>
      </c>
      <c r="C19" s="234">
        <v>21</v>
      </c>
      <c r="D19" s="228">
        <v>10</v>
      </c>
      <c r="E19" s="231">
        <v>11</v>
      </c>
      <c r="F19" s="232">
        <v>4</v>
      </c>
      <c r="G19" s="232">
        <v>7</v>
      </c>
      <c r="H19" s="232">
        <v>0</v>
      </c>
      <c r="I19" s="232">
        <v>3</v>
      </c>
      <c r="J19" s="232">
        <v>1</v>
      </c>
      <c r="K19" s="226">
        <v>1</v>
      </c>
      <c r="L19" s="226">
        <v>1</v>
      </c>
      <c r="M19" s="226">
        <v>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106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415</v>
      </c>
      <c r="B20" s="249">
        <v>60</v>
      </c>
      <c r="C20" s="234">
        <v>23</v>
      </c>
      <c r="D20" s="228">
        <v>13</v>
      </c>
      <c r="E20" s="231">
        <v>10</v>
      </c>
      <c r="F20" s="232">
        <v>4</v>
      </c>
      <c r="G20" s="232">
        <v>6</v>
      </c>
      <c r="H20" s="232">
        <v>0</v>
      </c>
      <c r="I20" s="232">
        <v>3</v>
      </c>
      <c r="J20" s="232">
        <v>1</v>
      </c>
      <c r="K20" s="226">
        <v>1</v>
      </c>
      <c r="L20" s="226">
        <v>1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108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 t="s">
        <v>414</v>
      </c>
      <c r="B21" s="249">
        <v>30</v>
      </c>
      <c r="C21" s="234">
        <v>5</v>
      </c>
      <c r="D21" s="228">
        <v>3</v>
      </c>
      <c r="E21" s="226">
        <v>2</v>
      </c>
      <c r="F21" s="232">
        <v>0</v>
      </c>
      <c r="G21" s="232">
        <v>2</v>
      </c>
      <c r="H21" s="232">
        <v>0</v>
      </c>
      <c r="I21" s="232">
        <v>0</v>
      </c>
      <c r="J21" s="232">
        <v>0</v>
      </c>
      <c r="K21" s="232">
        <v>0</v>
      </c>
      <c r="L21" s="226">
        <v>1</v>
      </c>
      <c r="M21" s="226">
        <v>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55" t="s">
        <v>413</v>
      </c>
      <c r="B22" s="249">
        <v>27</v>
      </c>
      <c r="C22" s="234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405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71" t="s">
        <v>412</v>
      </c>
      <c r="B23" s="233">
        <v>34</v>
      </c>
      <c r="C23" s="234">
        <v>6</v>
      </c>
      <c r="D23" s="232">
        <v>0</v>
      </c>
      <c r="E23" s="232">
        <v>6</v>
      </c>
      <c r="F23" s="232">
        <v>0</v>
      </c>
      <c r="G23" s="232">
        <v>6</v>
      </c>
      <c r="H23" s="232">
        <v>1</v>
      </c>
      <c r="I23" s="232">
        <v>2</v>
      </c>
      <c r="J23" s="232">
        <v>0</v>
      </c>
      <c r="K23" s="226">
        <v>1</v>
      </c>
      <c r="L23" s="232">
        <v>2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411</v>
      </c>
      <c r="B24" s="249">
        <v>58</v>
      </c>
      <c r="C24" s="234">
        <v>21</v>
      </c>
      <c r="D24" s="231">
        <v>15</v>
      </c>
      <c r="E24" s="228">
        <v>5</v>
      </c>
      <c r="F24" s="232">
        <v>2</v>
      </c>
      <c r="G24" s="232">
        <v>3</v>
      </c>
      <c r="H24" s="232">
        <v>0</v>
      </c>
      <c r="I24" s="232">
        <v>0</v>
      </c>
      <c r="J24" s="232">
        <v>1</v>
      </c>
      <c r="K24" s="232">
        <v>0</v>
      </c>
      <c r="L24" s="232">
        <v>0</v>
      </c>
      <c r="M24" s="226">
        <v>2</v>
      </c>
      <c r="N24" s="232">
        <v>0</v>
      </c>
      <c r="O24" s="232">
        <v>0</v>
      </c>
      <c r="P24" s="232">
        <v>0</v>
      </c>
      <c r="Q24" s="232">
        <v>0</v>
      </c>
      <c r="R24" s="226">
        <v>1</v>
      </c>
      <c r="S24" s="235"/>
      <c r="T24" s="236" t="s">
        <v>116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 t="s">
        <v>410</v>
      </c>
      <c r="B25" s="249">
        <v>66</v>
      </c>
      <c r="C25" s="234">
        <v>25</v>
      </c>
      <c r="D25" s="228">
        <v>10</v>
      </c>
      <c r="E25" s="231">
        <v>14</v>
      </c>
      <c r="F25" s="232">
        <v>5</v>
      </c>
      <c r="G25" s="232">
        <v>9</v>
      </c>
      <c r="H25" s="232">
        <v>0</v>
      </c>
      <c r="I25" s="232">
        <v>3</v>
      </c>
      <c r="J25" s="232">
        <v>1</v>
      </c>
      <c r="K25" s="226">
        <v>3</v>
      </c>
      <c r="L25" s="232">
        <v>0</v>
      </c>
      <c r="M25" s="226">
        <v>2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118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60" t="s">
        <v>409</v>
      </c>
      <c r="B26" s="233">
        <v>61</v>
      </c>
      <c r="C26" s="234">
        <v>26</v>
      </c>
      <c r="D26" s="226">
        <v>0</v>
      </c>
      <c r="E26" s="226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26">
        <v>26</v>
      </c>
      <c r="S26" s="235"/>
      <c r="T26" s="236" t="s">
        <v>106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408</v>
      </c>
      <c r="B27" s="249">
        <v>64</v>
      </c>
      <c r="C27" s="234">
        <v>24</v>
      </c>
      <c r="D27" s="226">
        <v>0</v>
      </c>
      <c r="E27" s="226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26">
        <v>2</v>
      </c>
      <c r="P27" s="232">
        <v>0</v>
      </c>
      <c r="Q27" s="232">
        <v>0</v>
      </c>
      <c r="R27" s="226">
        <v>22</v>
      </c>
      <c r="S27" s="235"/>
      <c r="T27" s="236" t="s">
        <v>108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 t="s">
        <v>407</v>
      </c>
      <c r="B28" s="249">
        <v>27</v>
      </c>
      <c r="C28" s="234">
        <v>3</v>
      </c>
      <c r="D28" s="232">
        <v>3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55" t="s">
        <v>406</v>
      </c>
      <c r="B29" s="249">
        <v>30</v>
      </c>
      <c r="C29" s="234">
        <v>2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1</v>
      </c>
      <c r="P29" s="232">
        <v>0</v>
      </c>
      <c r="Q29" s="232">
        <v>0</v>
      </c>
      <c r="R29" s="232">
        <v>0</v>
      </c>
      <c r="S29" s="235"/>
      <c r="T29" s="236" t="s">
        <v>405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71" t="s">
        <v>403</v>
      </c>
      <c r="B30" s="233">
        <v>47</v>
      </c>
      <c r="C30" s="234">
        <v>12</v>
      </c>
      <c r="D30" s="232">
        <v>0</v>
      </c>
      <c r="E30" s="232">
        <v>12</v>
      </c>
      <c r="F30" s="232">
        <v>6</v>
      </c>
      <c r="G30" s="232">
        <v>6</v>
      </c>
      <c r="H30" s="232">
        <v>1</v>
      </c>
      <c r="I30" s="232">
        <v>1</v>
      </c>
      <c r="J30" s="232">
        <v>0</v>
      </c>
      <c r="K30" s="232">
        <v>0</v>
      </c>
      <c r="L30" s="232">
        <v>0</v>
      </c>
      <c r="M30" s="226">
        <v>4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404</v>
      </c>
      <c r="B31" s="249">
        <v>62</v>
      </c>
      <c r="C31" s="234">
        <v>23</v>
      </c>
      <c r="D31" s="228">
        <v>10</v>
      </c>
      <c r="E31" s="231">
        <v>13</v>
      </c>
      <c r="F31" s="232">
        <v>5</v>
      </c>
      <c r="G31" s="232">
        <v>8</v>
      </c>
      <c r="H31" s="232">
        <v>1</v>
      </c>
      <c r="I31" s="232">
        <v>3</v>
      </c>
      <c r="J31" s="232">
        <v>0</v>
      </c>
      <c r="K31" s="226">
        <v>1</v>
      </c>
      <c r="L31" s="232">
        <v>0</v>
      </c>
      <c r="M31" s="226">
        <v>3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 t="s">
        <v>402</v>
      </c>
      <c r="B32" s="249">
        <v>54</v>
      </c>
      <c r="C32" s="234">
        <v>21</v>
      </c>
      <c r="D32" s="228">
        <v>9</v>
      </c>
      <c r="E32" s="231">
        <v>12</v>
      </c>
      <c r="F32" s="232">
        <v>4</v>
      </c>
      <c r="G32" s="232">
        <v>8</v>
      </c>
      <c r="H32" s="232">
        <v>1</v>
      </c>
      <c r="I32" s="232">
        <v>3</v>
      </c>
      <c r="J32" s="232">
        <v>1</v>
      </c>
      <c r="K32" s="226">
        <v>1</v>
      </c>
      <c r="L32" s="232">
        <v>0</v>
      </c>
      <c r="M32" s="226">
        <v>2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60" t="s">
        <v>370</v>
      </c>
      <c r="B33" s="233">
        <v>54</v>
      </c>
      <c r="C33" s="234">
        <v>20</v>
      </c>
      <c r="D33" s="228">
        <v>9</v>
      </c>
      <c r="E33" s="231">
        <v>11</v>
      </c>
      <c r="F33" s="232">
        <v>3</v>
      </c>
      <c r="G33" s="232">
        <v>8</v>
      </c>
      <c r="H33" s="232">
        <v>1</v>
      </c>
      <c r="I33" s="232">
        <v>4</v>
      </c>
      <c r="J33" s="232">
        <v>0</v>
      </c>
      <c r="K33" s="226">
        <v>1</v>
      </c>
      <c r="L33" s="232">
        <v>0</v>
      </c>
      <c r="M33" s="226">
        <v>2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106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 t="s">
        <v>401</v>
      </c>
      <c r="B34" s="249">
        <v>60</v>
      </c>
      <c r="C34" s="234">
        <v>22</v>
      </c>
      <c r="D34" s="228">
        <v>10</v>
      </c>
      <c r="E34" s="231">
        <v>12</v>
      </c>
      <c r="F34" s="232">
        <v>4</v>
      </c>
      <c r="G34" s="232">
        <v>8</v>
      </c>
      <c r="H34" s="232">
        <v>1</v>
      </c>
      <c r="I34" s="232">
        <v>3</v>
      </c>
      <c r="J34" s="232">
        <v>1</v>
      </c>
      <c r="K34" s="226">
        <v>1</v>
      </c>
      <c r="L34" s="232">
        <v>0</v>
      </c>
      <c r="M34" s="226">
        <v>2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 t="s">
        <v>400</v>
      </c>
      <c r="B35" s="249">
        <v>30</v>
      </c>
      <c r="C35" s="234">
        <v>5</v>
      </c>
      <c r="D35" s="232">
        <v>5</v>
      </c>
      <c r="E35" s="232">
        <v>0</v>
      </c>
      <c r="F35" s="232">
        <v>1</v>
      </c>
      <c r="G35" s="232">
        <v>4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26">
        <v>4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110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55" t="s">
        <v>399</v>
      </c>
      <c r="B36" s="249">
        <v>31</v>
      </c>
      <c r="C36" s="234"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405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71" t="s">
        <v>393</v>
      </c>
      <c r="B37" s="233">
        <v>40</v>
      </c>
      <c r="C37" s="234">
        <v>5</v>
      </c>
      <c r="D37" s="232">
        <v>0</v>
      </c>
      <c r="E37" s="232">
        <v>5</v>
      </c>
      <c r="F37" s="232">
        <v>0</v>
      </c>
      <c r="G37" s="232">
        <v>5</v>
      </c>
      <c r="H37" s="232">
        <v>0</v>
      </c>
      <c r="I37" s="232">
        <v>2</v>
      </c>
      <c r="J37" s="232">
        <v>0</v>
      </c>
      <c r="K37" s="232">
        <v>0</v>
      </c>
      <c r="L37" s="232">
        <v>0</v>
      </c>
      <c r="M37" s="226">
        <v>3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394</v>
      </c>
      <c r="B38" s="249">
        <v>59</v>
      </c>
      <c r="C38" s="234">
        <v>21</v>
      </c>
      <c r="D38" s="226">
        <v>0</v>
      </c>
      <c r="E38" s="231">
        <v>20</v>
      </c>
      <c r="F38" s="232">
        <v>3</v>
      </c>
      <c r="G38" s="232">
        <v>17</v>
      </c>
      <c r="H38" s="232">
        <v>1</v>
      </c>
      <c r="I38" s="232">
        <v>3</v>
      </c>
      <c r="J38" s="232">
        <v>1</v>
      </c>
      <c r="K38" s="226">
        <v>1</v>
      </c>
      <c r="L38" s="232">
        <v>0</v>
      </c>
      <c r="M38" s="226">
        <v>11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116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395</v>
      </c>
      <c r="B39" s="249">
        <v>57</v>
      </c>
      <c r="C39" s="234">
        <v>21</v>
      </c>
      <c r="D39" s="226">
        <v>0</v>
      </c>
      <c r="E39" s="231">
        <v>21</v>
      </c>
      <c r="F39" s="232">
        <v>4</v>
      </c>
      <c r="G39" s="232">
        <v>17</v>
      </c>
      <c r="H39" s="232">
        <v>1</v>
      </c>
      <c r="I39" s="232">
        <v>3</v>
      </c>
      <c r="J39" s="232">
        <v>1</v>
      </c>
      <c r="K39" s="226">
        <v>1</v>
      </c>
      <c r="L39" s="232">
        <v>0</v>
      </c>
      <c r="M39" s="226">
        <v>11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71" t="s">
        <v>396</v>
      </c>
      <c r="B40" s="233">
        <v>57</v>
      </c>
      <c r="C40" s="234">
        <v>22</v>
      </c>
      <c r="D40" s="226">
        <v>0</v>
      </c>
      <c r="E40" s="231">
        <v>22</v>
      </c>
      <c r="F40" s="232">
        <v>6</v>
      </c>
      <c r="G40" s="232">
        <v>16</v>
      </c>
      <c r="H40" s="232">
        <v>2</v>
      </c>
      <c r="I40" s="232">
        <v>4</v>
      </c>
      <c r="J40" s="232">
        <v>1</v>
      </c>
      <c r="K40" s="226">
        <v>1</v>
      </c>
      <c r="L40" s="232">
        <v>0</v>
      </c>
      <c r="M40" s="226">
        <v>8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106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47" t="s">
        <v>397</v>
      </c>
      <c r="B41" s="249">
        <v>63</v>
      </c>
      <c r="C41" s="234">
        <v>22</v>
      </c>
      <c r="D41" s="226">
        <v>0</v>
      </c>
      <c r="E41" s="231">
        <v>22</v>
      </c>
      <c r="F41" s="232">
        <v>4</v>
      </c>
      <c r="G41" s="232">
        <v>18</v>
      </c>
      <c r="H41" s="232">
        <v>1</v>
      </c>
      <c r="I41" s="232">
        <v>3</v>
      </c>
      <c r="J41" s="232">
        <v>1</v>
      </c>
      <c r="K41" s="226">
        <v>1</v>
      </c>
      <c r="L41" s="232">
        <v>0</v>
      </c>
      <c r="M41" s="226">
        <v>12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108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 t="s">
        <v>398</v>
      </c>
      <c r="B42" s="249">
        <v>27</v>
      </c>
      <c r="C42" s="234">
        <v>1</v>
      </c>
      <c r="D42" s="232">
        <v>1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110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4"/>
  <dimension ref="A1:AZ49"/>
  <sheetViews>
    <sheetView workbookViewId="0" topLeftCell="A4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6" t="s">
        <v>34</v>
      </c>
      <c r="B1" s="277"/>
      <c r="C1" s="54"/>
      <c r="D1" s="54" t="s">
        <v>102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1200</v>
      </c>
      <c r="C8" s="7">
        <f aca="true" t="shared" si="0" ref="C8:R8">SUM(C12:C48)</f>
        <v>398</v>
      </c>
      <c r="D8" s="47">
        <f t="shared" si="0"/>
        <v>138</v>
      </c>
      <c r="E8" s="32">
        <f t="shared" si="0"/>
        <v>226</v>
      </c>
      <c r="F8" s="35">
        <f t="shared" si="0"/>
        <v>62</v>
      </c>
      <c r="G8" s="38">
        <f t="shared" si="0"/>
        <v>163</v>
      </c>
      <c r="H8" s="42">
        <f t="shared" si="0"/>
        <v>19</v>
      </c>
      <c r="I8" s="42">
        <f t="shared" si="0"/>
        <v>56</v>
      </c>
      <c r="J8" s="42">
        <f t="shared" si="0"/>
        <v>16</v>
      </c>
      <c r="K8" s="42">
        <f>SUM(K12:K47)</f>
        <v>15</v>
      </c>
      <c r="L8" s="42">
        <f>SUM(L12:L47)</f>
        <v>0</v>
      </c>
      <c r="M8" s="42">
        <f t="shared" si="0"/>
        <v>57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33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0.34673366834170855</v>
      </c>
      <c r="E9" s="33">
        <f t="shared" si="1"/>
        <v>0.5678391959798995</v>
      </c>
      <c r="F9" s="36">
        <f t="shared" si="1"/>
        <v>0.15577889447236182</v>
      </c>
      <c r="G9" s="39">
        <f t="shared" si="1"/>
        <v>0.40954773869346733</v>
      </c>
      <c r="H9" s="43">
        <f t="shared" si="1"/>
        <v>0.04773869346733668</v>
      </c>
      <c r="I9" s="43">
        <f t="shared" si="1"/>
        <v>0.1407035175879397</v>
      </c>
      <c r="J9" s="43">
        <f t="shared" si="1"/>
        <v>0.04020100502512563</v>
      </c>
      <c r="K9" s="43">
        <f t="shared" si="1"/>
        <v>0.03768844221105527</v>
      </c>
      <c r="L9" s="43">
        <f t="shared" si="1"/>
        <v>0</v>
      </c>
      <c r="M9" s="43">
        <f t="shared" si="1"/>
        <v>0.14321608040201006</v>
      </c>
      <c r="N9" s="43">
        <f t="shared" si="1"/>
        <v>0</v>
      </c>
      <c r="O9" s="62">
        <f t="shared" si="1"/>
        <v>0</v>
      </c>
      <c r="P9" s="77">
        <f t="shared" si="1"/>
        <v>0</v>
      </c>
      <c r="Q9" s="66">
        <f t="shared" si="1"/>
        <v>0</v>
      </c>
      <c r="R9" s="72">
        <f t="shared" si="1"/>
        <v>0.0829145728643216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40</v>
      </c>
      <c r="C10" s="9">
        <f>C8/C9</f>
        <v>13.266666666666667</v>
      </c>
      <c r="D10" s="49">
        <f>D8/$C$9</f>
        <v>4.6</v>
      </c>
      <c r="E10" s="34">
        <f aca="true" t="shared" si="2" ref="E10:R10">E8/$C$9</f>
        <v>7.533333333333333</v>
      </c>
      <c r="F10" s="37">
        <f t="shared" si="2"/>
        <v>2.066666666666667</v>
      </c>
      <c r="G10" s="40">
        <f t="shared" si="2"/>
        <v>5.433333333333334</v>
      </c>
      <c r="H10" s="44">
        <f t="shared" si="2"/>
        <v>0.6333333333333333</v>
      </c>
      <c r="I10" s="44">
        <f t="shared" si="2"/>
        <v>1.8666666666666667</v>
      </c>
      <c r="J10" s="44">
        <f t="shared" si="2"/>
        <v>0.5333333333333333</v>
      </c>
      <c r="K10" s="44">
        <f t="shared" si="2"/>
        <v>0.5</v>
      </c>
      <c r="L10" s="44">
        <f t="shared" si="2"/>
        <v>0</v>
      </c>
      <c r="M10" s="44">
        <f t="shared" si="2"/>
        <v>1.9</v>
      </c>
      <c r="N10" s="44">
        <f t="shared" si="2"/>
        <v>0</v>
      </c>
      <c r="O10" s="63">
        <f t="shared" si="2"/>
        <v>0</v>
      </c>
      <c r="P10" s="78">
        <f t="shared" si="2"/>
        <v>0</v>
      </c>
      <c r="Q10" s="67">
        <f t="shared" si="2"/>
        <v>0</v>
      </c>
      <c r="R10" s="73">
        <f t="shared" si="2"/>
        <v>1.1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73" t="s">
        <v>454</v>
      </c>
      <c r="B12" s="233">
        <v>50</v>
      </c>
      <c r="C12" s="234">
        <v>19</v>
      </c>
      <c r="D12" s="226">
        <v>0</v>
      </c>
      <c r="E12" s="231">
        <v>19</v>
      </c>
      <c r="F12" s="232">
        <v>4</v>
      </c>
      <c r="G12" s="232">
        <v>15</v>
      </c>
      <c r="H12" s="232">
        <v>1</v>
      </c>
      <c r="I12" s="232">
        <v>3</v>
      </c>
      <c r="J12" s="232">
        <v>1</v>
      </c>
      <c r="K12" s="226">
        <v>1</v>
      </c>
      <c r="L12" s="232">
        <v>0</v>
      </c>
      <c r="M12" s="265">
        <v>9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116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453</v>
      </c>
      <c r="B13" s="233">
        <v>53</v>
      </c>
      <c r="C13" s="234">
        <v>23</v>
      </c>
      <c r="D13" s="228">
        <v>9</v>
      </c>
      <c r="E13" s="231">
        <v>13</v>
      </c>
      <c r="F13" s="232">
        <v>5</v>
      </c>
      <c r="G13" s="232">
        <v>8</v>
      </c>
      <c r="H13" s="232">
        <v>1</v>
      </c>
      <c r="I13" s="232">
        <v>4</v>
      </c>
      <c r="J13" s="232">
        <v>1</v>
      </c>
      <c r="K13" s="226">
        <v>1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452</v>
      </c>
      <c r="B14" s="233">
        <v>48</v>
      </c>
      <c r="C14" s="234">
        <v>19</v>
      </c>
      <c r="D14" s="228">
        <v>8</v>
      </c>
      <c r="E14" s="275">
        <v>11</v>
      </c>
      <c r="F14" s="232">
        <v>4</v>
      </c>
      <c r="G14" s="232">
        <v>7</v>
      </c>
      <c r="H14" s="232">
        <v>1</v>
      </c>
      <c r="I14" s="232">
        <v>3</v>
      </c>
      <c r="J14" s="232">
        <v>1</v>
      </c>
      <c r="K14" s="226">
        <v>1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106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61" t="s">
        <v>451</v>
      </c>
      <c r="B15" s="233">
        <v>56</v>
      </c>
      <c r="C15" s="234">
        <v>22</v>
      </c>
      <c r="D15" s="226">
        <v>0</v>
      </c>
      <c r="E15" s="231">
        <v>3</v>
      </c>
      <c r="F15" s="232">
        <v>1</v>
      </c>
      <c r="G15" s="232">
        <v>2</v>
      </c>
      <c r="H15" s="232">
        <v>1</v>
      </c>
      <c r="I15" s="232">
        <v>1</v>
      </c>
      <c r="J15" s="232">
        <v>0</v>
      </c>
      <c r="K15" s="232">
        <v>0</v>
      </c>
      <c r="L15" s="232">
        <v>0</v>
      </c>
      <c r="M15" s="248">
        <v>0</v>
      </c>
      <c r="N15" s="232">
        <v>0</v>
      </c>
      <c r="O15" s="232">
        <v>0</v>
      </c>
      <c r="P15" s="232">
        <v>0</v>
      </c>
      <c r="Q15" s="232">
        <v>0</v>
      </c>
      <c r="R15" s="226">
        <v>19</v>
      </c>
      <c r="S15" s="235"/>
      <c r="T15" s="236" t="s">
        <v>108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74" t="s">
        <v>450</v>
      </c>
      <c r="B16" s="249">
        <v>17</v>
      </c>
      <c r="C16" s="234">
        <v>2</v>
      </c>
      <c r="D16" s="232">
        <v>1</v>
      </c>
      <c r="E16" s="226">
        <v>1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65">
        <v>1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43" t="s">
        <v>449</v>
      </c>
      <c r="B17" s="233">
        <v>13</v>
      </c>
      <c r="C17" s="234">
        <v>0</v>
      </c>
      <c r="D17" s="228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48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405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73" t="s">
        <v>448</v>
      </c>
      <c r="B18" s="233">
        <v>26</v>
      </c>
      <c r="C18" s="234">
        <v>5</v>
      </c>
      <c r="D18" s="232">
        <v>0</v>
      </c>
      <c r="E18" s="232">
        <v>5</v>
      </c>
      <c r="F18" s="232">
        <v>0</v>
      </c>
      <c r="G18" s="232">
        <v>5</v>
      </c>
      <c r="H18" s="232">
        <v>0</v>
      </c>
      <c r="I18" s="232">
        <v>1</v>
      </c>
      <c r="J18" s="232">
        <v>0</v>
      </c>
      <c r="K18" s="232">
        <v>0</v>
      </c>
      <c r="L18" s="232">
        <v>0</v>
      </c>
      <c r="M18" s="265">
        <v>4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 t="s">
        <v>447</v>
      </c>
      <c r="B19" s="233">
        <v>51</v>
      </c>
      <c r="C19" s="234">
        <v>22</v>
      </c>
      <c r="D19" s="228">
        <v>2</v>
      </c>
      <c r="E19" s="231">
        <v>20</v>
      </c>
      <c r="F19" s="232">
        <v>4</v>
      </c>
      <c r="G19" s="232">
        <v>16</v>
      </c>
      <c r="H19" s="232">
        <v>1</v>
      </c>
      <c r="I19" s="232">
        <v>4</v>
      </c>
      <c r="J19" s="232">
        <v>2</v>
      </c>
      <c r="K19" s="232">
        <v>1</v>
      </c>
      <c r="L19" s="232">
        <v>0</v>
      </c>
      <c r="M19" s="226">
        <v>8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116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446</v>
      </c>
      <c r="B20" s="233">
        <v>52</v>
      </c>
      <c r="C20" s="234">
        <v>21</v>
      </c>
      <c r="D20" s="228">
        <v>11</v>
      </c>
      <c r="E20" s="275">
        <v>10</v>
      </c>
      <c r="F20" s="232">
        <v>4</v>
      </c>
      <c r="G20" s="232">
        <v>6</v>
      </c>
      <c r="H20" s="232">
        <v>1</v>
      </c>
      <c r="I20" s="232">
        <v>3</v>
      </c>
      <c r="J20" s="232">
        <v>1</v>
      </c>
      <c r="K20" s="232">
        <v>0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118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61" t="s">
        <v>445</v>
      </c>
      <c r="B21" s="233">
        <v>53</v>
      </c>
      <c r="C21" s="234">
        <v>20</v>
      </c>
      <c r="D21" s="226">
        <v>0</v>
      </c>
      <c r="E21" s="228">
        <v>6</v>
      </c>
      <c r="F21" s="232">
        <v>3</v>
      </c>
      <c r="G21" s="232">
        <v>3</v>
      </c>
      <c r="H21" s="232">
        <v>0</v>
      </c>
      <c r="I21" s="232">
        <v>1</v>
      </c>
      <c r="J21" s="232">
        <v>0</v>
      </c>
      <c r="K21" s="232">
        <v>0</v>
      </c>
      <c r="L21" s="232">
        <v>0</v>
      </c>
      <c r="M21" s="265">
        <v>2</v>
      </c>
      <c r="N21" s="232">
        <v>0</v>
      </c>
      <c r="O21" s="232">
        <v>0</v>
      </c>
      <c r="P21" s="232">
        <v>0</v>
      </c>
      <c r="Q21" s="232">
        <v>0</v>
      </c>
      <c r="R21" s="226">
        <v>14</v>
      </c>
      <c r="S21" s="235"/>
      <c r="T21" s="236" t="s">
        <v>106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74" t="s">
        <v>444</v>
      </c>
      <c r="B22" s="249">
        <v>57</v>
      </c>
      <c r="C22" s="234">
        <v>22</v>
      </c>
      <c r="D22" s="228">
        <v>10</v>
      </c>
      <c r="E22" s="231">
        <v>12</v>
      </c>
      <c r="F22" s="232">
        <v>5</v>
      </c>
      <c r="G22" s="232">
        <v>7</v>
      </c>
      <c r="H22" s="232">
        <v>1</v>
      </c>
      <c r="I22" s="232">
        <v>3</v>
      </c>
      <c r="J22" s="232">
        <v>1</v>
      </c>
      <c r="K22" s="226">
        <v>1</v>
      </c>
      <c r="L22" s="232">
        <v>0</v>
      </c>
      <c r="M22" s="265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108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43" t="s">
        <v>443</v>
      </c>
      <c r="B23" s="233">
        <v>20</v>
      </c>
      <c r="C23" s="234">
        <v>4</v>
      </c>
      <c r="D23" s="226">
        <v>0</v>
      </c>
      <c r="E23" s="226">
        <v>4</v>
      </c>
      <c r="F23" s="232">
        <v>2</v>
      </c>
      <c r="G23" s="232">
        <v>2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65">
        <v>2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442</v>
      </c>
      <c r="B24" s="233">
        <v>15</v>
      </c>
      <c r="C24" s="234"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405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73" t="s">
        <v>441</v>
      </c>
      <c r="B25" s="233">
        <v>27</v>
      </c>
      <c r="C25" s="234">
        <v>4</v>
      </c>
      <c r="D25" s="232">
        <v>0</v>
      </c>
      <c r="E25" s="232">
        <v>4</v>
      </c>
      <c r="F25" s="232">
        <v>0</v>
      </c>
      <c r="G25" s="232">
        <v>4</v>
      </c>
      <c r="H25" s="232">
        <v>0</v>
      </c>
      <c r="I25" s="232">
        <v>2</v>
      </c>
      <c r="J25" s="232">
        <v>0</v>
      </c>
      <c r="K25" s="232">
        <v>0</v>
      </c>
      <c r="L25" s="232">
        <v>0</v>
      </c>
      <c r="M25" s="265">
        <v>2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114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 t="s">
        <v>440</v>
      </c>
      <c r="B26" s="233">
        <v>49</v>
      </c>
      <c r="C26" s="234">
        <v>20</v>
      </c>
      <c r="D26" s="228">
        <v>9</v>
      </c>
      <c r="E26" s="231">
        <v>11</v>
      </c>
      <c r="F26" s="232">
        <v>4</v>
      </c>
      <c r="G26" s="232">
        <v>7</v>
      </c>
      <c r="H26" s="232">
        <v>1</v>
      </c>
      <c r="I26" s="232">
        <v>3</v>
      </c>
      <c r="J26" s="232">
        <v>1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116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439</v>
      </c>
      <c r="B27" s="233">
        <v>55</v>
      </c>
      <c r="C27" s="234">
        <v>21</v>
      </c>
      <c r="D27" s="228">
        <v>10</v>
      </c>
      <c r="E27" s="275">
        <v>11</v>
      </c>
      <c r="F27" s="232">
        <v>3</v>
      </c>
      <c r="G27" s="232">
        <v>8</v>
      </c>
      <c r="H27" s="232">
        <v>1</v>
      </c>
      <c r="I27" s="232">
        <v>3</v>
      </c>
      <c r="J27" s="232">
        <v>1</v>
      </c>
      <c r="K27" s="226">
        <v>2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118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61" t="s">
        <v>438</v>
      </c>
      <c r="B28" s="233">
        <v>52</v>
      </c>
      <c r="C28" s="234">
        <v>21</v>
      </c>
      <c r="D28" s="228">
        <v>10</v>
      </c>
      <c r="E28" s="231">
        <v>11</v>
      </c>
      <c r="F28" s="232">
        <v>4</v>
      </c>
      <c r="G28" s="232">
        <v>7</v>
      </c>
      <c r="H28" s="232">
        <v>1</v>
      </c>
      <c r="I28" s="232">
        <v>3</v>
      </c>
      <c r="J28" s="232">
        <v>1</v>
      </c>
      <c r="K28" s="226">
        <v>1</v>
      </c>
      <c r="L28" s="232">
        <v>0</v>
      </c>
      <c r="M28" s="265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106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74" t="s">
        <v>437</v>
      </c>
      <c r="B29" s="249">
        <v>56</v>
      </c>
      <c r="C29" s="234">
        <v>21</v>
      </c>
      <c r="D29" s="228">
        <v>9</v>
      </c>
      <c r="E29" s="231">
        <v>12</v>
      </c>
      <c r="F29" s="232">
        <v>4</v>
      </c>
      <c r="G29" s="232">
        <v>8</v>
      </c>
      <c r="H29" s="232">
        <v>2</v>
      </c>
      <c r="I29" s="232">
        <v>3</v>
      </c>
      <c r="J29" s="232">
        <v>1</v>
      </c>
      <c r="K29" s="226">
        <v>1</v>
      </c>
      <c r="L29" s="232">
        <v>0</v>
      </c>
      <c r="M29" s="265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108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43" t="s">
        <v>436</v>
      </c>
      <c r="B30" s="233">
        <v>23</v>
      </c>
      <c r="C30" s="234">
        <v>3</v>
      </c>
      <c r="D30" s="232">
        <v>3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48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435</v>
      </c>
      <c r="B31" s="233">
        <v>17</v>
      </c>
      <c r="C31" s="234">
        <v>1</v>
      </c>
      <c r="D31" s="232">
        <v>0</v>
      </c>
      <c r="E31" s="226">
        <v>1</v>
      </c>
      <c r="F31" s="232">
        <v>1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26">
        <v>0</v>
      </c>
      <c r="P31" s="232">
        <v>0</v>
      </c>
      <c r="Q31" s="232">
        <v>0</v>
      </c>
      <c r="R31" s="232">
        <v>0</v>
      </c>
      <c r="S31" s="235"/>
      <c r="T31" s="236" t="s">
        <v>405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73" t="s">
        <v>427</v>
      </c>
      <c r="B32" s="233">
        <v>28</v>
      </c>
      <c r="C32" s="234">
        <v>5</v>
      </c>
      <c r="D32" s="232">
        <v>0</v>
      </c>
      <c r="E32" s="232">
        <v>5</v>
      </c>
      <c r="F32" s="232">
        <v>1</v>
      </c>
      <c r="G32" s="232">
        <v>4</v>
      </c>
      <c r="H32" s="232">
        <v>0</v>
      </c>
      <c r="I32" s="232">
        <v>1</v>
      </c>
      <c r="J32" s="232">
        <v>0</v>
      </c>
      <c r="K32" s="232">
        <v>0</v>
      </c>
      <c r="L32" s="232">
        <v>0</v>
      </c>
      <c r="M32" s="265">
        <v>2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 t="s">
        <v>426</v>
      </c>
      <c r="B33" s="233">
        <v>53</v>
      </c>
      <c r="C33" s="234">
        <v>21</v>
      </c>
      <c r="D33" s="228">
        <v>10</v>
      </c>
      <c r="E33" s="231">
        <v>11</v>
      </c>
      <c r="F33" s="232">
        <v>3</v>
      </c>
      <c r="G33" s="232">
        <v>8</v>
      </c>
      <c r="H33" s="232">
        <v>2</v>
      </c>
      <c r="I33" s="232">
        <v>3</v>
      </c>
      <c r="J33" s="232">
        <v>1</v>
      </c>
      <c r="K33" s="226">
        <v>1</v>
      </c>
      <c r="L33" s="232">
        <v>0</v>
      </c>
      <c r="M33" s="226">
        <v>1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116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 t="s">
        <v>425</v>
      </c>
      <c r="B34" s="233">
        <v>51</v>
      </c>
      <c r="C34" s="234">
        <v>20</v>
      </c>
      <c r="D34" s="232">
        <v>11</v>
      </c>
      <c r="E34" s="262">
        <v>9</v>
      </c>
      <c r="F34" s="232">
        <v>1</v>
      </c>
      <c r="G34" s="232">
        <v>8</v>
      </c>
      <c r="H34" s="232">
        <v>1</v>
      </c>
      <c r="I34" s="232">
        <v>4</v>
      </c>
      <c r="J34" s="232">
        <v>1</v>
      </c>
      <c r="K34" s="232">
        <v>0</v>
      </c>
      <c r="L34" s="232">
        <v>0</v>
      </c>
      <c r="M34" s="226">
        <v>2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118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61" t="s">
        <v>428</v>
      </c>
      <c r="B35" s="233">
        <v>54</v>
      </c>
      <c r="C35" s="234">
        <v>20</v>
      </c>
      <c r="D35" s="232">
        <v>9</v>
      </c>
      <c r="E35" s="227">
        <v>11</v>
      </c>
      <c r="F35" s="232">
        <v>3</v>
      </c>
      <c r="G35" s="232">
        <v>8</v>
      </c>
      <c r="H35" s="232">
        <v>2</v>
      </c>
      <c r="I35" s="232">
        <v>3</v>
      </c>
      <c r="J35" s="232">
        <v>1</v>
      </c>
      <c r="K35" s="226">
        <v>1</v>
      </c>
      <c r="L35" s="232">
        <v>0</v>
      </c>
      <c r="M35" s="265">
        <v>1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106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72" t="s">
        <v>429</v>
      </c>
      <c r="B36" s="249">
        <v>49</v>
      </c>
      <c r="C36" s="234">
        <v>19</v>
      </c>
      <c r="D36" s="232">
        <v>0</v>
      </c>
      <c r="E36" s="227">
        <v>19</v>
      </c>
      <c r="F36" s="232">
        <v>2</v>
      </c>
      <c r="G36" s="232">
        <v>17</v>
      </c>
      <c r="H36" s="232">
        <v>1</v>
      </c>
      <c r="I36" s="232">
        <v>3</v>
      </c>
      <c r="J36" s="232">
        <v>1</v>
      </c>
      <c r="K36" s="226">
        <v>2</v>
      </c>
      <c r="L36" s="232">
        <v>0</v>
      </c>
      <c r="M36" s="265">
        <v>10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108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43" t="s">
        <v>430</v>
      </c>
      <c r="B37" s="233">
        <v>26</v>
      </c>
      <c r="C37" s="234">
        <v>3</v>
      </c>
      <c r="D37" s="269">
        <v>2</v>
      </c>
      <c r="E37" s="226">
        <v>1</v>
      </c>
      <c r="F37" s="232">
        <v>0</v>
      </c>
      <c r="G37" s="232">
        <v>1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65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431</v>
      </c>
      <c r="B38" s="233">
        <v>28</v>
      </c>
      <c r="C38" s="234">
        <v>0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405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432</v>
      </c>
      <c r="B39" s="233">
        <v>30</v>
      </c>
      <c r="C39" s="234">
        <v>3</v>
      </c>
      <c r="D39" s="232">
        <v>0</v>
      </c>
      <c r="E39" s="262">
        <v>3</v>
      </c>
      <c r="F39" s="232">
        <v>0</v>
      </c>
      <c r="G39" s="232">
        <v>3</v>
      </c>
      <c r="H39" s="232">
        <v>0</v>
      </c>
      <c r="I39" s="232">
        <v>1</v>
      </c>
      <c r="J39" s="232">
        <v>0</v>
      </c>
      <c r="K39" s="232">
        <v>0</v>
      </c>
      <c r="L39" s="232">
        <v>0</v>
      </c>
      <c r="M39" s="226">
        <v>2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7" t="s">
        <v>433</v>
      </c>
      <c r="B40" s="233">
        <v>50</v>
      </c>
      <c r="C40" s="234">
        <v>20</v>
      </c>
      <c r="D40" s="269">
        <v>9</v>
      </c>
      <c r="E40" s="227">
        <v>11</v>
      </c>
      <c r="F40" s="232">
        <v>4</v>
      </c>
      <c r="G40" s="232">
        <v>7</v>
      </c>
      <c r="H40" s="232">
        <v>1</v>
      </c>
      <c r="I40" s="232">
        <v>3</v>
      </c>
      <c r="J40" s="232">
        <v>1</v>
      </c>
      <c r="K40" s="226">
        <v>1</v>
      </c>
      <c r="L40" s="232">
        <v>0</v>
      </c>
      <c r="M40" s="265">
        <v>1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116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43" t="s">
        <v>434</v>
      </c>
      <c r="B41" s="233">
        <v>41</v>
      </c>
      <c r="C41" s="234">
        <v>17</v>
      </c>
      <c r="D41" s="227">
        <v>15</v>
      </c>
      <c r="E41" s="269">
        <v>2</v>
      </c>
      <c r="F41" s="232">
        <v>0</v>
      </c>
      <c r="G41" s="232">
        <v>2</v>
      </c>
      <c r="H41" s="232">
        <v>0</v>
      </c>
      <c r="I41" s="232">
        <v>1</v>
      </c>
      <c r="J41" s="232">
        <v>0</v>
      </c>
      <c r="K41" s="232">
        <v>0</v>
      </c>
      <c r="L41" s="232">
        <v>0</v>
      </c>
      <c r="M41" s="265">
        <v>1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118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101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1124</v>
      </c>
      <c r="C8" s="7">
        <f t="shared" si="0"/>
        <v>380</v>
      </c>
      <c r="D8" s="47">
        <f t="shared" si="0"/>
        <v>96</v>
      </c>
      <c r="E8" s="32">
        <f t="shared" si="0"/>
        <v>273</v>
      </c>
      <c r="F8" s="35">
        <f t="shared" si="0"/>
        <v>89</v>
      </c>
      <c r="G8" s="38">
        <f t="shared" si="0"/>
        <v>183</v>
      </c>
      <c r="H8" s="42">
        <f t="shared" si="0"/>
        <v>29</v>
      </c>
      <c r="I8" s="42">
        <f t="shared" si="0"/>
        <v>48</v>
      </c>
      <c r="J8" s="42">
        <f t="shared" si="0"/>
        <v>14</v>
      </c>
      <c r="K8" s="42">
        <f>SUM(K12:K47)</f>
        <v>19</v>
      </c>
      <c r="L8" s="42">
        <f>SUM(L12:L47)</f>
        <v>1</v>
      </c>
      <c r="M8" s="42">
        <f t="shared" si="0"/>
        <v>64</v>
      </c>
      <c r="N8" s="42">
        <f t="shared" si="0"/>
        <v>0</v>
      </c>
      <c r="O8" s="61">
        <f t="shared" si="0"/>
        <v>2</v>
      </c>
      <c r="P8" s="76">
        <f t="shared" si="0"/>
        <v>0</v>
      </c>
      <c r="Q8" s="65">
        <f t="shared" si="0"/>
        <v>3</v>
      </c>
      <c r="R8" s="71">
        <f t="shared" si="0"/>
        <v>3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0.25263157894736843</v>
      </c>
      <c r="E9" s="33">
        <f t="shared" si="1"/>
        <v>0.718421052631579</v>
      </c>
      <c r="F9" s="36">
        <f t="shared" si="1"/>
        <v>0.23421052631578948</v>
      </c>
      <c r="G9" s="39">
        <f t="shared" si="1"/>
        <v>0.48157894736842105</v>
      </c>
      <c r="H9" s="43">
        <f t="shared" si="1"/>
        <v>0.07631578947368421</v>
      </c>
      <c r="I9" s="43">
        <f t="shared" si="1"/>
        <v>0.12631578947368421</v>
      </c>
      <c r="J9" s="43">
        <f t="shared" si="1"/>
        <v>0.03684210526315789</v>
      </c>
      <c r="K9" s="43">
        <f t="shared" si="1"/>
        <v>0.05</v>
      </c>
      <c r="L9" s="43">
        <f t="shared" si="1"/>
        <v>0.002631578947368421</v>
      </c>
      <c r="M9" s="43">
        <f t="shared" si="1"/>
        <v>0.16842105263157894</v>
      </c>
      <c r="N9" s="43">
        <f t="shared" si="1"/>
        <v>0</v>
      </c>
      <c r="O9" s="62">
        <f t="shared" si="1"/>
        <v>0.005263157894736842</v>
      </c>
      <c r="P9" s="77">
        <f t="shared" si="1"/>
        <v>0</v>
      </c>
      <c r="Q9" s="66">
        <f t="shared" si="1"/>
        <v>0.007894736842105263</v>
      </c>
      <c r="R9" s="72">
        <f t="shared" si="1"/>
        <v>0.007894736842105263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36.25806451612903</v>
      </c>
      <c r="C10" s="9">
        <f>C8/C9</f>
        <v>12.258064516129032</v>
      </c>
      <c r="D10" s="49">
        <f>D8/$C$9</f>
        <v>3.096774193548387</v>
      </c>
      <c r="E10" s="34">
        <f aca="true" t="shared" si="2" ref="E10:R10">E8/$C$9</f>
        <v>8.806451612903226</v>
      </c>
      <c r="F10" s="37">
        <f t="shared" si="2"/>
        <v>2.870967741935484</v>
      </c>
      <c r="G10" s="40">
        <f t="shared" si="2"/>
        <v>5.903225806451613</v>
      </c>
      <c r="H10" s="44">
        <f t="shared" si="2"/>
        <v>0.9354838709677419</v>
      </c>
      <c r="I10" s="44">
        <f t="shared" si="2"/>
        <v>1.5483870967741935</v>
      </c>
      <c r="J10" s="44">
        <f t="shared" si="2"/>
        <v>0.45161290322580644</v>
      </c>
      <c r="K10" s="44">
        <f t="shared" si="2"/>
        <v>0.6129032258064516</v>
      </c>
      <c r="L10" s="44">
        <f t="shared" si="2"/>
        <v>0.03225806451612903</v>
      </c>
      <c r="M10" s="44">
        <f t="shared" si="2"/>
        <v>2.064516129032258</v>
      </c>
      <c r="N10" s="44">
        <f t="shared" si="2"/>
        <v>0</v>
      </c>
      <c r="O10" s="63">
        <f t="shared" si="2"/>
        <v>0.06451612903225806</v>
      </c>
      <c r="P10" s="78">
        <f t="shared" si="2"/>
        <v>0</v>
      </c>
      <c r="Q10" s="67">
        <f t="shared" si="2"/>
        <v>0.0967741935483871</v>
      </c>
      <c r="R10" s="73">
        <f t="shared" si="2"/>
        <v>0.0967741935483871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485</v>
      </c>
      <c r="B12" s="233">
        <v>12</v>
      </c>
      <c r="C12" s="234">
        <v>3</v>
      </c>
      <c r="D12" s="232">
        <v>1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110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484</v>
      </c>
      <c r="B13" s="233">
        <v>15</v>
      </c>
      <c r="C13" s="234">
        <v>0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405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483</v>
      </c>
      <c r="B14" s="233">
        <v>26</v>
      </c>
      <c r="C14" s="234">
        <v>3</v>
      </c>
      <c r="D14" s="232">
        <v>0</v>
      </c>
      <c r="E14" s="232">
        <v>3</v>
      </c>
      <c r="F14" s="232">
        <v>0</v>
      </c>
      <c r="G14" s="232">
        <v>3</v>
      </c>
      <c r="H14" s="232">
        <v>0</v>
      </c>
      <c r="I14" s="232">
        <v>1</v>
      </c>
      <c r="J14" s="232">
        <v>0</v>
      </c>
      <c r="K14" s="232">
        <v>0</v>
      </c>
      <c r="L14" s="232">
        <v>0</v>
      </c>
      <c r="M14" s="226">
        <v>2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114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482</v>
      </c>
      <c r="B15" s="233">
        <v>48</v>
      </c>
      <c r="C15" s="234">
        <v>18</v>
      </c>
      <c r="D15" s="228">
        <v>7</v>
      </c>
      <c r="E15" s="231">
        <v>11</v>
      </c>
      <c r="F15" s="232">
        <v>6</v>
      </c>
      <c r="G15" s="232">
        <v>5</v>
      </c>
      <c r="H15" s="232">
        <v>2</v>
      </c>
      <c r="I15" s="232">
        <v>1</v>
      </c>
      <c r="J15" s="232">
        <v>0</v>
      </c>
      <c r="K15" s="226">
        <v>1</v>
      </c>
      <c r="L15" s="232">
        <v>0</v>
      </c>
      <c r="M15" s="226">
        <v>1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116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481</v>
      </c>
      <c r="B16" s="233">
        <v>48</v>
      </c>
      <c r="C16" s="234">
        <v>20</v>
      </c>
      <c r="D16" s="228">
        <v>7</v>
      </c>
      <c r="E16" s="231">
        <v>12</v>
      </c>
      <c r="F16" s="232">
        <v>6</v>
      </c>
      <c r="G16" s="232">
        <v>6</v>
      </c>
      <c r="H16" s="232">
        <v>1</v>
      </c>
      <c r="I16" s="232">
        <v>2</v>
      </c>
      <c r="J16" s="232">
        <v>1</v>
      </c>
      <c r="K16" s="226">
        <v>1</v>
      </c>
      <c r="L16" s="232">
        <v>0</v>
      </c>
      <c r="M16" s="226">
        <v>1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118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480</v>
      </c>
      <c r="B17" s="233">
        <v>36</v>
      </c>
      <c r="C17" s="234">
        <v>14</v>
      </c>
      <c r="D17" s="228">
        <v>6</v>
      </c>
      <c r="E17" s="231">
        <v>8</v>
      </c>
      <c r="F17" s="232">
        <v>3</v>
      </c>
      <c r="G17" s="232">
        <v>5</v>
      </c>
      <c r="H17" s="232">
        <v>1</v>
      </c>
      <c r="I17" s="232">
        <v>1</v>
      </c>
      <c r="J17" s="232">
        <v>1</v>
      </c>
      <c r="K17" s="226">
        <v>1</v>
      </c>
      <c r="L17" s="232">
        <v>0</v>
      </c>
      <c r="M17" s="226">
        <v>1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106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479</v>
      </c>
      <c r="B18" s="233">
        <v>20</v>
      </c>
      <c r="C18" s="234">
        <v>6</v>
      </c>
      <c r="D18" s="228">
        <v>1</v>
      </c>
      <c r="E18" s="231">
        <v>5</v>
      </c>
      <c r="F18" s="232">
        <v>2</v>
      </c>
      <c r="G18" s="232">
        <v>3</v>
      </c>
      <c r="H18" s="232">
        <v>0</v>
      </c>
      <c r="I18" s="232">
        <v>0</v>
      </c>
      <c r="J18" s="232">
        <v>0</v>
      </c>
      <c r="K18" s="226">
        <v>1</v>
      </c>
      <c r="L18" s="232">
        <v>0</v>
      </c>
      <c r="M18" s="226">
        <v>2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108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 t="s">
        <v>478</v>
      </c>
      <c r="B19" s="233">
        <v>13</v>
      </c>
      <c r="C19" s="234">
        <v>1</v>
      </c>
      <c r="D19" s="226">
        <v>0</v>
      </c>
      <c r="E19" s="226">
        <v>1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26">
        <v>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110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477</v>
      </c>
      <c r="B20" s="233">
        <v>25</v>
      </c>
      <c r="C20" s="234">
        <v>3</v>
      </c>
      <c r="D20" s="232">
        <v>0</v>
      </c>
      <c r="E20" s="226">
        <v>1</v>
      </c>
      <c r="F20" s="232">
        <v>0</v>
      </c>
      <c r="G20" s="232">
        <v>1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26">
        <v>1</v>
      </c>
      <c r="N20" s="232">
        <v>0</v>
      </c>
      <c r="O20" s="228">
        <v>2</v>
      </c>
      <c r="P20" s="232">
        <v>0</v>
      </c>
      <c r="Q20" s="232">
        <v>0</v>
      </c>
      <c r="R20" s="232">
        <v>0</v>
      </c>
      <c r="S20" s="235"/>
      <c r="T20" s="236" t="s">
        <v>405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476</v>
      </c>
      <c r="B21" s="233">
        <v>33</v>
      </c>
      <c r="C21" s="234">
        <v>5</v>
      </c>
      <c r="D21" s="232">
        <v>0</v>
      </c>
      <c r="E21" s="232">
        <v>5</v>
      </c>
      <c r="F21" s="232">
        <v>0</v>
      </c>
      <c r="G21" s="232">
        <v>5</v>
      </c>
      <c r="H21" s="232">
        <v>1</v>
      </c>
      <c r="I21" s="232">
        <v>2</v>
      </c>
      <c r="J21" s="232">
        <v>0</v>
      </c>
      <c r="K21" s="232">
        <v>0</v>
      </c>
      <c r="L21" s="232">
        <v>0</v>
      </c>
      <c r="M21" s="226">
        <v>2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475</v>
      </c>
      <c r="B22" s="233">
        <v>61</v>
      </c>
      <c r="C22" s="234">
        <v>25</v>
      </c>
      <c r="D22" s="226">
        <v>0</v>
      </c>
      <c r="E22" s="231">
        <v>25</v>
      </c>
      <c r="F22" s="232">
        <v>7</v>
      </c>
      <c r="G22" s="232">
        <v>18</v>
      </c>
      <c r="H22" s="232">
        <v>2</v>
      </c>
      <c r="I22" s="232">
        <v>3</v>
      </c>
      <c r="J22" s="232">
        <v>1</v>
      </c>
      <c r="K22" s="226">
        <v>1</v>
      </c>
      <c r="L22" s="232">
        <v>0</v>
      </c>
      <c r="M22" s="226">
        <v>11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47" t="s">
        <v>474</v>
      </c>
      <c r="B23" s="233">
        <v>55</v>
      </c>
      <c r="C23" s="234">
        <v>25</v>
      </c>
      <c r="D23" s="226">
        <v>0</v>
      </c>
      <c r="E23" s="231">
        <v>26</v>
      </c>
      <c r="F23" s="232">
        <v>7</v>
      </c>
      <c r="G23" s="232">
        <v>19</v>
      </c>
      <c r="H23" s="232">
        <v>2</v>
      </c>
      <c r="I23" s="232">
        <v>3</v>
      </c>
      <c r="J23" s="232">
        <v>0</v>
      </c>
      <c r="K23" s="226">
        <v>2</v>
      </c>
      <c r="L23" s="232">
        <v>1</v>
      </c>
      <c r="M23" s="226">
        <v>10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473</v>
      </c>
      <c r="B24" s="233">
        <v>54</v>
      </c>
      <c r="C24" s="234">
        <v>24</v>
      </c>
      <c r="D24" s="228">
        <v>10</v>
      </c>
      <c r="E24" s="231">
        <v>14</v>
      </c>
      <c r="F24" s="232">
        <v>7</v>
      </c>
      <c r="G24" s="232">
        <v>7</v>
      </c>
      <c r="H24" s="232">
        <v>1</v>
      </c>
      <c r="I24" s="232">
        <v>3</v>
      </c>
      <c r="J24" s="232">
        <v>1</v>
      </c>
      <c r="K24" s="226">
        <v>1</v>
      </c>
      <c r="L24" s="232">
        <v>0</v>
      </c>
      <c r="M24" s="226">
        <v>1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106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 t="s">
        <v>472</v>
      </c>
      <c r="B25" s="233">
        <v>56</v>
      </c>
      <c r="C25" s="234">
        <v>23</v>
      </c>
      <c r="D25" s="228">
        <v>9</v>
      </c>
      <c r="E25" s="231">
        <v>14</v>
      </c>
      <c r="F25" s="232">
        <v>6</v>
      </c>
      <c r="G25" s="232">
        <v>8</v>
      </c>
      <c r="H25" s="232">
        <v>2</v>
      </c>
      <c r="I25" s="232">
        <v>3</v>
      </c>
      <c r="J25" s="232">
        <v>1</v>
      </c>
      <c r="K25" s="226">
        <v>1</v>
      </c>
      <c r="L25" s="232">
        <v>0</v>
      </c>
      <c r="M25" s="226">
        <v>1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108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 t="s">
        <v>471</v>
      </c>
      <c r="B26" s="233">
        <v>18</v>
      </c>
      <c r="C26" s="234">
        <v>2</v>
      </c>
      <c r="D26" s="228">
        <v>1</v>
      </c>
      <c r="E26" s="226">
        <v>1</v>
      </c>
      <c r="F26" s="232">
        <v>0</v>
      </c>
      <c r="G26" s="232">
        <v>1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470</v>
      </c>
      <c r="B27" s="233">
        <v>14</v>
      </c>
      <c r="C27" s="234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405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469</v>
      </c>
      <c r="B28" s="233">
        <v>26</v>
      </c>
      <c r="C28" s="234">
        <v>4</v>
      </c>
      <c r="D28" s="232">
        <v>0</v>
      </c>
      <c r="E28" s="232">
        <v>4</v>
      </c>
      <c r="F28" s="232">
        <v>0</v>
      </c>
      <c r="G28" s="232">
        <v>4</v>
      </c>
      <c r="H28" s="232">
        <v>0</v>
      </c>
      <c r="I28" s="232">
        <v>1</v>
      </c>
      <c r="J28" s="232">
        <v>0</v>
      </c>
      <c r="K28" s="232">
        <v>0</v>
      </c>
      <c r="L28" s="232">
        <v>0</v>
      </c>
      <c r="M28" s="226">
        <v>3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 t="s">
        <v>468</v>
      </c>
      <c r="B29" s="233">
        <v>52</v>
      </c>
      <c r="C29" s="234">
        <v>22</v>
      </c>
      <c r="D29" s="228">
        <v>9</v>
      </c>
      <c r="E29" s="231">
        <v>13</v>
      </c>
      <c r="F29" s="232">
        <v>5</v>
      </c>
      <c r="G29" s="232">
        <v>8</v>
      </c>
      <c r="H29" s="232">
        <v>2</v>
      </c>
      <c r="I29" s="232">
        <v>3</v>
      </c>
      <c r="J29" s="232">
        <v>1</v>
      </c>
      <c r="K29" s="226">
        <v>1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47" t="s">
        <v>467</v>
      </c>
      <c r="B30" s="233">
        <v>56</v>
      </c>
      <c r="C30" s="234">
        <v>23</v>
      </c>
      <c r="D30" s="226">
        <v>0</v>
      </c>
      <c r="E30" s="231">
        <v>23</v>
      </c>
      <c r="F30" s="232">
        <v>7</v>
      </c>
      <c r="G30" s="232">
        <v>16</v>
      </c>
      <c r="H30" s="232">
        <v>2</v>
      </c>
      <c r="I30" s="232">
        <v>3</v>
      </c>
      <c r="J30" s="232">
        <v>1</v>
      </c>
      <c r="K30" s="226">
        <v>1</v>
      </c>
      <c r="L30" s="232">
        <v>0</v>
      </c>
      <c r="M30" s="226">
        <v>1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466</v>
      </c>
      <c r="B31" s="233">
        <v>50</v>
      </c>
      <c r="C31" s="234">
        <v>23</v>
      </c>
      <c r="D31" s="228">
        <v>10</v>
      </c>
      <c r="E31" s="231">
        <v>13</v>
      </c>
      <c r="F31" s="232">
        <v>4</v>
      </c>
      <c r="G31" s="232">
        <v>9</v>
      </c>
      <c r="H31" s="232">
        <v>2</v>
      </c>
      <c r="I31" s="232">
        <v>3</v>
      </c>
      <c r="J31" s="232">
        <v>2</v>
      </c>
      <c r="K31" s="226">
        <v>1</v>
      </c>
      <c r="L31" s="232">
        <v>0</v>
      </c>
      <c r="M31" s="226">
        <v>1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106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 t="s">
        <v>465</v>
      </c>
      <c r="B32" s="233">
        <v>52</v>
      </c>
      <c r="C32" s="234">
        <v>21</v>
      </c>
      <c r="D32" s="228">
        <v>8</v>
      </c>
      <c r="E32" s="231">
        <v>13</v>
      </c>
      <c r="F32" s="232">
        <v>5</v>
      </c>
      <c r="G32" s="232">
        <v>8</v>
      </c>
      <c r="H32" s="232">
        <v>2</v>
      </c>
      <c r="I32" s="232">
        <v>3</v>
      </c>
      <c r="J32" s="232">
        <v>1</v>
      </c>
      <c r="K32" s="226">
        <v>1</v>
      </c>
      <c r="L32" s="232">
        <v>0</v>
      </c>
      <c r="M32" s="226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108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 t="s">
        <v>464</v>
      </c>
      <c r="B33" s="233">
        <v>21</v>
      </c>
      <c r="C33" s="234">
        <v>4</v>
      </c>
      <c r="D33" s="226">
        <v>0</v>
      </c>
      <c r="E33" s="226">
        <v>4</v>
      </c>
      <c r="F33" s="232">
        <v>2</v>
      </c>
      <c r="G33" s="232">
        <v>2</v>
      </c>
      <c r="H33" s="232">
        <v>0</v>
      </c>
      <c r="I33" s="232">
        <v>1</v>
      </c>
      <c r="J33" s="232">
        <v>0</v>
      </c>
      <c r="K33" s="232">
        <v>0</v>
      </c>
      <c r="L33" s="232">
        <v>0</v>
      </c>
      <c r="M33" s="226">
        <v>1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110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 t="s">
        <v>463</v>
      </c>
      <c r="B34" s="233">
        <v>14</v>
      </c>
      <c r="C34" s="234"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405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455</v>
      </c>
      <c r="B35" s="233">
        <v>19</v>
      </c>
      <c r="C35" s="234">
        <v>3</v>
      </c>
      <c r="D35" s="232">
        <v>0</v>
      </c>
      <c r="E35" s="232">
        <v>3</v>
      </c>
      <c r="F35" s="232">
        <v>0</v>
      </c>
      <c r="G35" s="232">
        <v>3</v>
      </c>
      <c r="H35" s="232">
        <v>0</v>
      </c>
      <c r="I35" s="232">
        <v>1</v>
      </c>
      <c r="J35" s="232">
        <v>0</v>
      </c>
      <c r="K35" s="232">
        <v>0</v>
      </c>
      <c r="L35" s="232">
        <v>0</v>
      </c>
      <c r="M35" s="226">
        <v>2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114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456</v>
      </c>
      <c r="B36" s="233">
        <v>54</v>
      </c>
      <c r="C36" s="234">
        <v>22</v>
      </c>
      <c r="D36" s="256">
        <v>12</v>
      </c>
      <c r="E36" s="232">
        <v>10</v>
      </c>
      <c r="F36" s="232">
        <v>5</v>
      </c>
      <c r="G36" s="232">
        <v>5</v>
      </c>
      <c r="H36" s="232">
        <v>1</v>
      </c>
      <c r="I36" s="232">
        <v>2</v>
      </c>
      <c r="J36" s="232">
        <v>1</v>
      </c>
      <c r="K36" s="226">
        <v>1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116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47" t="s">
        <v>457</v>
      </c>
      <c r="B37" s="233">
        <v>60</v>
      </c>
      <c r="C37" s="234">
        <v>25</v>
      </c>
      <c r="D37" s="226">
        <v>0</v>
      </c>
      <c r="E37" s="231">
        <v>25</v>
      </c>
      <c r="F37" s="232">
        <v>6</v>
      </c>
      <c r="G37" s="232">
        <v>19</v>
      </c>
      <c r="H37" s="232">
        <v>2</v>
      </c>
      <c r="I37" s="232">
        <v>4</v>
      </c>
      <c r="J37" s="232">
        <v>1</v>
      </c>
      <c r="K37" s="226">
        <v>2</v>
      </c>
      <c r="L37" s="232">
        <v>0</v>
      </c>
      <c r="M37" s="226">
        <v>10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458</v>
      </c>
      <c r="B38" s="233">
        <v>56</v>
      </c>
      <c r="C38" s="234">
        <v>24</v>
      </c>
      <c r="D38" s="228">
        <v>9</v>
      </c>
      <c r="E38" s="231">
        <v>15</v>
      </c>
      <c r="F38" s="232">
        <v>5</v>
      </c>
      <c r="G38" s="232">
        <v>10</v>
      </c>
      <c r="H38" s="232">
        <v>3</v>
      </c>
      <c r="I38" s="232">
        <v>3</v>
      </c>
      <c r="J38" s="232">
        <v>1</v>
      </c>
      <c r="K38" s="226">
        <v>1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106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459</v>
      </c>
      <c r="B39" s="233">
        <v>61</v>
      </c>
      <c r="C39" s="234">
        <v>26</v>
      </c>
      <c r="D39" s="228">
        <v>5</v>
      </c>
      <c r="E39" s="231">
        <v>21</v>
      </c>
      <c r="F39" s="232">
        <v>6</v>
      </c>
      <c r="G39" s="232">
        <v>15</v>
      </c>
      <c r="H39" s="232">
        <v>3</v>
      </c>
      <c r="I39" s="232">
        <v>4</v>
      </c>
      <c r="J39" s="232">
        <v>1</v>
      </c>
      <c r="K39" s="226">
        <v>2</v>
      </c>
      <c r="L39" s="232">
        <v>0</v>
      </c>
      <c r="M39" s="226">
        <v>5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108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 t="s">
        <v>460</v>
      </c>
      <c r="B40" s="233">
        <v>20</v>
      </c>
      <c r="C40" s="234">
        <v>2</v>
      </c>
      <c r="D40" s="228">
        <v>1</v>
      </c>
      <c r="E40" s="226">
        <v>1</v>
      </c>
      <c r="F40" s="232">
        <v>0</v>
      </c>
      <c r="G40" s="232">
        <v>1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26">
        <v>1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110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 t="s">
        <v>461</v>
      </c>
      <c r="B41" s="233">
        <v>16</v>
      </c>
      <c r="C41" s="234"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405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 t="s">
        <v>462</v>
      </c>
      <c r="B42" s="233">
        <v>33</v>
      </c>
      <c r="C42" s="234">
        <v>9</v>
      </c>
      <c r="D42" s="232">
        <v>0</v>
      </c>
      <c r="E42" s="228">
        <v>2</v>
      </c>
      <c r="F42" s="232">
        <v>0</v>
      </c>
      <c r="G42" s="232">
        <v>2</v>
      </c>
      <c r="H42" s="232">
        <v>0</v>
      </c>
      <c r="I42" s="232">
        <v>1</v>
      </c>
      <c r="J42" s="232">
        <v>0</v>
      </c>
      <c r="K42" s="232">
        <v>0</v>
      </c>
      <c r="L42" s="232">
        <v>0</v>
      </c>
      <c r="M42" s="226">
        <v>1</v>
      </c>
      <c r="N42" s="232">
        <v>0</v>
      </c>
      <c r="O42" s="232">
        <v>0</v>
      </c>
      <c r="P42" s="232">
        <v>0</v>
      </c>
      <c r="Q42" s="226">
        <v>3</v>
      </c>
      <c r="R42" s="226">
        <v>3</v>
      </c>
      <c r="S42" s="235"/>
      <c r="T42" s="236" t="s">
        <v>114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8"/>
      <c r="E43" s="231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0">
      <c r="A1" s="276" t="s">
        <v>34</v>
      </c>
      <c r="B1" s="277"/>
      <c r="C1" s="54"/>
      <c r="D1" s="54" t="s">
        <v>487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6.25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39.75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6.75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113" t="s">
        <v>4</v>
      </c>
      <c r="B10" s="9" t="e">
        <f>B8/C9</f>
        <v>#DIV/0!</v>
      </c>
      <c r="C10" s="9" t="e">
        <f>C8/C9</f>
        <v>#DIV/0!</v>
      </c>
      <c r="D10" s="49" t="e">
        <f>D8/$C$9</f>
        <v>#DIV/0!</v>
      </c>
      <c r="E10" s="34" t="e">
        <f aca="true" t="shared" si="2" ref="E10:R10">E8/$C$9</f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22" ht="14.25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</row>
    <row r="12" spans="1:22" ht="14.25" thickBot="1" thickTop="1">
      <c r="A12" s="282"/>
      <c r="B12" s="283"/>
      <c r="C12" s="28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85"/>
      <c r="T12" s="286"/>
      <c r="U12" s="92"/>
      <c r="V12" s="92"/>
    </row>
    <row r="13" spans="1:22" ht="14.25" thickBot="1" thickTop="1">
      <c r="A13" s="282"/>
      <c r="B13" s="283"/>
      <c r="C13" s="28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85"/>
      <c r="T13" s="286"/>
      <c r="U13" s="92"/>
      <c r="V13" s="92"/>
    </row>
    <row r="14" spans="1:22" ht="14.25" thickBot="1" thickTop="1">
      <c r="A14" s="282"/>
      <c r="B14" s="283"/>
      <c r="C14" s="28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85"/>
      <c r="T14" s="286"/>
      <c r="U14" s="92"/>
      <c r="V14" s="92"/>
    </row>
    <row r="15" spans="1:22" ht="14.25" thickBot="1" thickTop="1">
      <c r="A15" s="282"/>
      <c r="B15" s="283"/>
      <c r="C15" s="28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85"/>
      <c r="T15" s="286"/>
      <c r="U15" s="92"/>
      <c r="V15" s="92"/>
    </row>
    <row r="16" spans="1:22" ht="14.25" thickBot="1" thickTop="1">
      <c r="A16" s="282"/>
      <c r="B16" s="283"/>
      <c r="C16" s="28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85"/>
      <c r="T16" s="286"/>
      <c r="U16" s="92"/>
      <c r="V16" s="92"/>
    </row>
    <row r="17" spans="1:22" ht="14.25" thickBot="1" thickTop="1">
      <c r="A17" s="282"/>
      <c r="B17" s="283"/>
      <c r="C17" s="28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85"/>
      <c r="T17" s="286"/>
      <c r="U17" s="92"/>
      <c r="V17" s="92"/>
    </row>
    <row r="18" spans="1:22" ht="14.25" thickBot="1" thickTop="1">
      <c r="A18" s="282"/>
      <c r="B18" s="283"/>
      <c r="C18" s="28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85"/>
      <c r="T18" s="286"/>
      <c r="U18" s="92"/>
      <c r="V18" s="92"/>
    </row>
    <row r="19" spans="1:22" ht="14.25" thickBot="1" thickTop="1">
      <c r="A19" s="282"/>
      <c r="B19" s="283"/>
      <c r="C19" s="28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85"/>
      <c r="T19" s="286"/>
      <c r="U19" s="92"/>
      <c r="V19" s="92"/>
    </row>
    <row r="20" spans="1:22" ht="14.25" thickBot="1" thickTop="1">
      <c r="A20" s="282"/>
      <c r="B20" s="283"/>
      <c r="C20" s="28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85"/>
      <c r="T20" s="286"/>
      <c r="U20" s="92"/>
      <c r="V20" s="92"/>
    </row>
    <row r="21" spans="1:22" ht="14.25" thickBot="1" thickTop="1">
      <c r="A21" s="282"/>
      <c r="B21" s="283"/>
      <c r="C21" s="28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85"/>
      <c r="T21" s="286"/>
      <c r="U21" s="92"/>
      <c r="V21" s="92"/>
    </row>
    <row r="22" spans="1:22" ht="14.25" thickBot="1" thickTop="1">
      <c r="A22" s="282"/>
      <c r="B22" s="283"/>
      <c r="C22" s="28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85"/>
      <c r="T22" s="286"/>
      <c r="U22" s="92"/>
      <c r="V22" s="92"/>
    </row>
    <row r="23" spans="1:22" ht="14.25" thickBot="1" thickTop="1">
      <c r="A23" s="282"/>
      <c r="B23" s="283"/>
      <c r="C23" s="28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85"/>
      <c r="T23" s="286"/>
      <c r="U23" s="92"/>
      <c r="V23" s="92"/>
    </row>
    <row r="24" spans="1:22" ht="14.25" thickBot="1" thickTop="1">
      <c r="A24" s="282"/>
      <c r="B24" s="283"/>
      <c r="C24" s="28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85"/>
      <c r="T24" s="286"/>
      <c r="U24" s="92"/>
      <c r="V24" s="92"/>
    </row>
    <row r="25" spans="1:22" ht="14.25" thickBot="1" thickTop="1">
      <c r="A25" s="282"/>
      <c r="B25" s="283"/>
      <c r="C25" s="28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85"/>
      <c r="T25" s="286"/>
      <c r="U25" s="92"/>
      <c r="V25" s="92"/>
    </row>
    <row r="26" spans="1:22" ht="14.25" thickBot="1" thickTop="1">
      <c r="A26" s="282"/>
      <c r="B26" s="283"/>
      <c r="C26" s="28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85"/>
      <c r="T26" s="286"/>
      <c r="U26" s="92"/>
      <c r="V26" s="92"/>
    </row>
    <row r="27" spans="1:22" ht="14.25" thickBot="1" thickTop="1">
      <c r="A27" s="282"/>
      <c r="B27" s="283"/>
      <c r="C27" s="28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85"/>
      <c r="T27" s="286"/>
      <c r="U27" s="92"/>
      <c r="V27" s="92"/>
    </row>
    <row r="28" spans="1:22" ht="14.25" thickBot="1" thickTop="1">
      <c r="A28" s="282"/>
      <c r="B28" s="283"/>
      <c r="C28" s="28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85"/>
      <c r="T28" s="286"/>
      <c r="U28" s="92"/>
      <c r="V28" s="92"/>
    </row>
    <row r="29" spans="1:22" ht="14.25" thickBot="1" thickTop="1">
      <c r="A29" s="282"/>
      <c r="B29" s="283"/>
      <c r="C29" s="28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85"/>
      <c r="T29" s="286"/>
      <c r="U29" s="92"/>
      <c r="V29" s="92"/>
    </row>
    <row r="30" spans="1:22" ht="14.25" thickBot="1" thickTop="1">
      <c r="A30" s="282"/>
      <c r="B30" s="283"/>
      <c r="C30" s="28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85"/>
      <c r="T30" s="286"/>
      <c r="U30" s="92"/>
      <c r="V30" s="92"/>
    </row>
    <row r="31" spans="1:22" ht="14.25" thickBot="1" thickTop="1">
      <c r="A31" s="282"/>
      <c r="B31" s="283"/>
      <c r="C31" s="28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85"/>
      <c r="T31" s="286"/>
      <c r="U31" s="92"/>
      <c r="V31" s="92"/>
    </row>
    <row r="32" spans="1:22" ht="14.25" thickBot="1" thickTop="1">
      <c r="A32" s="282"/>
      <c r="B32" s="283"/>
      <c r="C32" s="28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85"/>
      <c r="T32" s="286"/>
      <c r="U32" s="92"/>
      <c r="V32" s="92"/>
    </row>
    <row r="33" spans="1:22" ht="14.25" thickBot="1" thickTop="1">
      <c r="A33" s="282"/>
      <c r="B33" s="283"/>
      <c r="C33" s="28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85"/>
      <c r="T33" s="286"/>
      <c r="U33" s="92"/>
      <c r="V33" s="92"/>
    </row>
    <row r="34" spans="1:22" ht="14.25" thickBot="1" thickTop="1">
      <c r="A34" s="282"/>
      <c r="B34" s="283"/>
      <c r="C34" s="28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85"/>
      <c r="T34" s="286"/>
      <c r="U34" s="92"/>
      <c r="V34" s="92"/>
    </row>
    <row r="35" spans="1:22" ht="14.25" thickBot="1" thickTop="1">
      <c r="A35" s="282"/>
      <c r="B35" s="283"/>
      <c r="C35" s="28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85"/>
      <c r="T35" s="286"/>
      <c r="U35" s="92"/>
      <c r="V35" s="92"/>
    </row>
    <row r="36" spans="1:22" ht="14.25" thickBot="1" thickTop="1">
      <c r="A36" s="282"/>
      <c r="B36" s="283"/>
      <c r="C36" s="28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85"/>
      <c r="T36" s="286"/>
      <c r="U36" s="92"/>
      <c r="V36" s="92"/>
    </row>
    <row r="37" spans="1:22" ht="14.25" thickBot="1" thickTop="1">
      <c r="A37" s="282"/>
      <c r="B37" s="283"/>
      <c r="C37" s="28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85"/>
      <c r="T37" s="286"/>
      <c r="U37" s="92"/>
      <c r="V37" s="92"/>
    </row>
    <row r="38" spans="1:22" ht="14.25" thickBot="1" thickTop="1">
      <c r="A38" s="282"/>
      <c r="B38" s="283"/>
      <c r="C38" s="28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85"/>
      <c r="T38" s="286"/>
      <c r="U38" s="92"/>
      <c r="V38" s="92"/>
    </row>
    <row r="39" spans="1:22" ht="14.25" thickBot="1" thickTop="1">
      <c r="A39" s="282"/>
      <c r="B39" s="283"/>
      <c r="C39" s="28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85"/>
      <c r="T39" s="286"/>
      <c r="U39" s="92"/>
      <c r="V39" s="92"/>
    </row>
    <row r="40" spans="1:22" ht="14.25" thickBot="1" thickTop="1">
      <c r="A40" s="282"/>
      <c r="B40" s="283"/>
      <c r="C40" s="28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85"/>
      <c r="T40" s="286"/>
      <c r="U40" s="92"/>
      <c r="V40" s="92"/>
    </row>
    <row r="41" spans="1:22" ht="14.25" thickBot="1" thickTop="1">
      <c r="A41" s="282"/>
      <c r="B41" s="283"/>
      <c r="C41" s="28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85"/>
      <c r="T41" s="286"/>
      <c r="U41" s="92"/>
      <c r="V41" s="92"/>
    </row>
    <row r="42" spans="1:22" ht="14.25" thickBot="1" thickTop="1">
      <c r="A42" s="282"/>
      <c r="B42" s="283"/>
      <c r="C42" s="28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85"/>
      <c r="T42" s="286"/>
      <c r="U42" s="92"/>
      <c r="V42" s="92"/>
    </row>
    <row r="43" spans="1:22" ht="14.25" thickBot="1" thickTop="1">
      <c r="A43" s="113"/>
      <c r="B43" s="5"/>
      <c r="C43" s="102"/>
      <c r="D43" s="269"/>
      <c r="E43" s="256"/>
      <c r="F43" s="103"/>
      <c r="G43" s="103"/>
      <c r="H43" s="103"/>
      <c r="I43" s="103"/>
      <c r="J43" s="103"/>
      <c r="K43" s="268"/>
      <c r="L43" s="268"/>
      <c r="M43" s="268"/>
      <c r="N43" s="103"/>
      <c r="O43" s="103"/>
      <c r="P43" s="103"/>
      <c r="Q43" s="103"/>
      <c r="R43" s="103"/>
      <c r="S43" s="91"/>
      <c r="T43" s="92"/>
      <c r="U43" s="92"/>
      <c r="V43" s="92"/>
    </row>
    <row r="44" spans="1:20" ht="14.25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3.5" thickTop="1">
      <c r="T45" s="144"/>
    </row>
    <row r="46" ht="12.75">
      <c r="T46" s="144"/>
    </row>
  </sheetData>
  <mergeCells count="1">
    <mergeCell ref="A1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3">
      <selection activeCell="A24" sqref="A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43983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44347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SUM(B11:B23)</f>
        <v>33084</v>
      </c>
      <c r="C8" s="239">
        <f aca="true" t="shared" si="0" ref="C8:R8">SUM(C11:C23)</f>
        <v>10088</v>
      </c>
      <c r="D8" s="47">
        <f t="shared" si="0"/>
        <v>1382</v>
      </c>
      <c r="E8" s="89">
        <f t="shared" si="0"/>
        <v>2764</v>
      </c>
      <c r="F8" s="93">
        <f t="shared" si="0"/>
        <v>828</v>
      </c>
      <c r="G8" s="38">
        <f t="shared" si="0"/>
        <v>1937</v>
      </c>
      <c r="H8" s="42">
        <f t="shared" si="0"/>
        <v>272</v>
      </c>
      <c r="I8" s="42">
        <f t="shared" si="0"/>
        <v>601</v>
      </c>
      <c r="J8" s="42">
        <f t="shared" si="0"/>
        <v>156</v>
      </c>
      <c r="K8" s="42">
        <f t="shared" si="0"/>
        <v>214</v>
      </c>
      <c r="L8" s="42">
        <f t="shared" si="0"/>
        <v>15</v>
      </c>
      <c r="M8" s="42">
        <f t="shared" si="0"/>
        <v>653</v>
      </c>
      <c r="N8" s="42">
        <f t="shared" si="0"/>
        <v>21</v>
      </c>
      <c r="O8" s="61">
        <f t="shared" si="0"/>
        <v>33</v>
      </c>
      <c r="P8" s="76">
        <f t="shared" si="0"/>
        <v>19</v>
      </c>
      <c r="Q8" s="65">
        <f t="shared" si="0"/>
        <v>41</v>
      </c>
      <c r="R8" s="71">
        <f t="shared" si="0"/>
        <v>732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0.13699444885011897</v>
      </c>
      <c r="E9" s="48">
        <f t="shared" si="1"/>
        <v>0.27398889770023793</v>
      </c>
      <c r="F9" s="48">
        <f t="shared" si="1"/>
        <v>0.08207771609833465</v>
      </c>
      <c r="G9" s="48">
        <f t="shared" si="1"/>
        <v>0.19201030927835053</v>
      </c>
      <c r="H9" s="48">
        <f t="shared" si="1"/>
        <v>0.02696272799365583</v>
      </c>
      <c r="I9" s="48">
        <f t="shared" si="1"/>
        <v>0.05957573354480571</v>
      </c>
      <c r="J9" s="48">
        <f t="shared" si="1"/>
        <v>0.015463917525773196</v>
      </c>
      <c r="K9" s="48">
        <f t="shared" si="1"/>
        <v>0.021213322759714513</v>
      </c>
      <c r="L9" s="48">
        <f t="shared" si="1"/>
        <v>0.001486915146708961</v>
      </c>
      <c r="M9" s="48">
        <f t="shared" si="1"/>
        <v>0.06473037272006345</v>
      </c>
      <c r="N9" s="48">
        <f t="shared" si="1"/>
        <v>0.0020816812053925456</v>
      </c>
      <c r="O9" s="48">
        <f t="shared" si="1"/>
        <v>0.0032712133227597146</v>
      </c>
      <c r="P9" s="48">
        <f t="shared" si="1"/>
        <v>0.0018834258524980175</v>
      </c>
      <c r="Q9" s="48">
        <f t="shared" si="1"/>
        <v>0.004064234734337827</v>
      </c>
      <c r="R9" s="48">
        <f t="shared" si="1"/>
        <v>0.07256145915939731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4" t="s">
        <v>143</v>
      </c>
      <c r="B11" s="146">
        <v>1094</v>
      </c>
      <c r="C11" s="146">
        <v>408</v>
      </c>
      <c r="D11" s="146">
        <v>120</v>
      </c>
      <c r="E11" s="247">
        <v>232</v>
      </c>
      <c r="F11" s="247">
        <v>73</v>
      </c>
      <c r="G11" s="146">
        <v>159</v>
      </c>
      <c r="H11" s="146">
        <v>31</v>
      </c>
      <c r="I11" s="146">
        <v>51</v>
      </c>
      <c r="J11" s="146">
        <v>13</v>
      </c>
      <c r="K11" s="146">
        <v>20</v>
      </c>
      <c r="L11" s="146">
        <v>1</v>
      </c>
      <c r="M11" s="146">
        <v>42</v>
      </c>
      <c r="N11" s="146">
        <v>0</v>
      </c>
      <c r="O11" s="146">
        <v>3</v>
      </c>
      <c r="P11" s="146">
        <v>0</v>
      </c>
      <c r="Q11" s="146">
        <v>2</v>
      </c>
      <c r="R11" s="146">
        <v>48</v>
      </c>
    </row>
    <row r="12" spans="1:18" ht="14.25" thickBot="1" thickTop="1">
      <c r="A12" s="244" t="s">
        <v>182</v>
      </c>
      <c r="B12" s="146">
        <v>1018</v>
      </c>
      <c r="C12" s="146">
        <v>368</v>
      </c>
      <c r="D12" s="146">
        <v>100</v>
      </c>
      <c r="E12" s="247">
        <v>203</v>
      </c>
      <c r="F12" s="247">
        <v>51</v>
      </c>
      <c r="G12" s="146">
        <v>152</v>
      </c>
      <c r="H12" s="146">
        <v>28</v>
      </c>
      <c r="I12" s="146">
        <v>41</v>
      </c>
      <c r="J12" s="146">
        <v>10</v>
      </c>
      <c r="K12" s="146">
        <v>18</v>
      </c>
      <c r="L12" s="146">
        <v>3</v>
      </c>
      <c r="M12" s="146">
        <v>52</v>
      </c>
      <c r="N12" s="146">
        <v>1</v>
      </c>
      <c r="O12" s="146">
        <v>0</v>
      </c>
      <c r="P12" s="146">
        <v>0</v>
      </c>
      <c r="Q12" s="146">
        <v>2</v>
      </c>
      <c r="R12" s="146">
        <v>61</v>
      </c>
    </row>
    <row r="13" spans="1:18" ht="14.25" thickBot="1" thickTop="1">
      <c r="A13" s="244" t="s">
        <v>203</v>
      </c>
      <c r="B13" s="146">
        <v>1224</v>
      </c>
      <c r="C13" s="146">
        <v>431</v>
      </c>
      <c r="D13" s="146">
        <v>115</v>
      </c>
      <c r="E13" s="247">
        <v>263</v>
      </c>
      <c r="F13" s="247">
        <v>77</v>
      </c>
      <c r="G13" s="146">
        <v>186</v>
      </c>
      <c r="H13" s="146">
        <v>30</v>
      </c>
      <c r="I13" s="146">
        <v>57</v>
      </c>
      <c r="J13" s="146">
        <v>14</v>
      </c>
      <c r="K13" s="146">
        <v>22</v>
      </c>
      <c r="L13" s="146">
        <v>0</v>
      </c>
      <c r="M13" s="146">
        <v>60</v>
      </c>
      <c r="N13" s="146">
        <v>1</v>
      </c>
      <c r="O13" s="146">
        <v>2</v>
      </c>
      <c r="P13" s="146">
        <v>0</v>
      </c>
      <c r="Q13" s="146">
        <v>4</v>
      </c>
      <c r="R13" s="146">
        <v>43</v>
      </c>
    </row>
    <row r="14" spans="1:18" ht="14.25" thickBot="1" thickTop="1">
      <c r="A14" s="244" t="s">
        <v>236</v>
      </c>
      <c r="B14" s="146">
        <v>1334</v>
      </c>
      <c r="C14" s="146">
        <v>372</v>
      </c>
      <c r="D14" s="146">
        <v>67</v>
      </c>
      <c r="E14" s="247">
        <v>182</v>
      </c>
      <c r="F14" s="247">
        <v>51</v>
      </c>
      <c r="G14" s="146">
        <v>126</v>
      </c>
      <c r="H14" s="146">
        <v>14</v>
      </c>
      <c r="I14" s="146">
        <v>39</v>
      </c>
      <c r="J14" s="146">
        <v>11</v>
      </c>
      <c r="K14" s="146">
        <v>10</v>
      </c>
      <c r="L14" s="146">
        <v>0</v>
      </c>
      <c r="M14" s="146">
        <v>55</v>
      </c>
      <c r="N14" s="146">
        <v>2</v>
      </c>
      <c r="O14" s="146">
        <v>4</v>
      </c>
      <c r="P14" s="146">
        <v>2</v>
      </c>
      <c r="Q14" s="146">
        <v>4</v>
      </c>
      <c r="R14" s="146">
        <v>112</v>
      </c>
    </row>
    <row r="15" spans="1:18" ht="14.25" thickBot="1" thickTop="1">
      <c r="A15" s="244" t="s">
        <v>268</v>
      </c>
      <c r="B15" s="146">
        <v>1565</v>
      </c>
      <c r="C15" s="146">
        <v>448</v>
      </c>
      <c r="D15" s="146">
        <v>65</v>
      </c>
      <c r="E15" s="247">
        <v>164</v>
      </c>
      <c r="F15" s="247">
        <v>46</v>
      </c>
      <c r="G15" s="146">
        <v>117</v>
      </c>
      <c r="H15" s="146">
        <v>17</v>
      </c>
      <c r="I15" s="146">
        <v>37</v>
      </c>
      <c r="J15" s="146">
        <v>9</v>
      </c>
      <c r="K15" s="146">
        <v>12</v>
      </c>
      <c r="L15" s="146">
        <v>1</v>
      </c>
      <c r="M15" s="146">
        <v>40</v>
      </c>
      <c r="N15" s="146">
        <v>1</v>
      </c>
      <c r="O15" s="146">
        <v>3</v>
      </c>
      <c r="P15" s="146">
        <v>0</v>
      </c>
      <c r="Q15" s="146">
        <v>19</v>
      </c>
      <c r="R15" s="146">
        <v>192</v>
      </c>
    </row>
    <row r="16" spans="1:18" ht="14.25" thickBot="1" thickTop="1">
      <c r="A16" s="244" t="s">
        <v>299</v>
      </c>
      <c r="B16" s="146">
        <v>1604</v>
      </c>
      <c r="C16" s="146">
        <v>463</v>
      </c>
      <c r="D16" s="146">
        <v>89</v>
      </c>
      <c r="E16" s="247">
        <v>190</v>
      </c>
      <c r="F16" s="247">
        <v>43</v>
      </c>
      <c r="G16" s="146">
        <v>147</v>
      </c>
      <c r="H16" s="146">
        <v>21</v>
      </c>
      <c r="I16" s="146">
        <v>34</v>
      </c>
      <c r="J16" s="146">
        <v>8</v>
      </c>
      <c r="K16" s="146">
        <v>15</v>
      </c>
      <c r="L16" s="146">
        <v>1</v>
      </c>
      <c r="M16" s="146">
        <v>63</v>
      </c>
      <c r="N16" s="146">
        <v>4</v>
      </c>
      <c r="O16" s="146">
        <v>0</v>
      </c>
      <c r="P16" s="146">
        <v>15</v>
      </c>
      <c r="Q16" s="146">
        <v>5</v>
      </c>
      <c r="R16" s="146">
        <v>157</v>
      </c>
    </row>
    <row r="17" spans="1:18" ht="14.25" thickBot="1" thickTop="1">
      <c r="A17" s="244" t="s">
        <v>329</v>
      </c>
      <c r="B17" s="146">
        <v>1724</v>
      </c>
      <c r="C17" s="146">
        <v>451</v>
      </c>
      <c r="D17" s="146">
        <v>154</v>
      </c>
      <c r="E17" s="247">
        <v>269</v>
      </c>
      <c r="F17" s="247">
        <v>93</v>
      </c>
      <c r="G17" s="146">
        <v>175</v>
      </c>
      <c r="H17" s="146">
        <v>33</v>
      </c>
      <c r="I17" s="146">
        <v>63</v>
      </c>
      <c r="J17" s="146">
        <v>10</v>
      </c>
      <c r="K17" s="146">
        <v>24</v>
      </c>
      <c r="L17" s="146">
        <v>0</v>
      </c>
      <c r="M17" s="146">
        <v>42</v>
      </c>
      <c r="N17" s="146">
        <v>3</v>
      </c>
      <c r="O17" s="146">
        <v>10</v>
      </c>
      <c r="P17" s="146">
        <v>2</v>
      </c>
      <c r="Q17" s="146">
        <v>0</v>
      </c>
      <c r="R17" s="146">
        <v>7</v>
      </c>
    </row>
    <row r="18" spans="1:18" ht="14.25" thickBot="1" thickTop="1">
      <c r="A18" s="244" t="s">
        <v>391</v>
      </c>
      <c r="B18" s="146">
        <v>1681</v>
      </c>
      <c r="C18" s="146">
        <v>476</v>
      </c>
      <c r="D18" s="146">
        <v>150</v>
      </c>
      <c r="E18" s="247">
        <v>275</v>
      </c>
      <c r="F18" s="247">
        <v>95</v>
      </c>
      <c r="G18" s="146">
        <v>185</v>
      </c>
      <c r="H18" s="146">
        <v>17</v>
      </c>
      <c r="I18" s="146">
        <v>63</v>
      </c>
      <c r="J18" s="146">
        <v>19</v>
      </c>
      <c r="K18" s="146">
        <v>26</v>
      </c>
      <c r="L18" s="146">
        <v>2</v>
      </c>
      <c r="M18" s="146">
        <v>51</v>
      </c>
      <c r="N18" s="146">
        <v>9</v>
      </c>
      <c r="O18" s="146">
        <v>1</v>
      </c>
      <c r="P18" s="146">
        <v>0</v>
      </c>
      <c r="Q18" s="146">
        <v>1</v>
      </c>
      <c r="R18" s="146">
        <v>20</v>
      </c>
    </row>
    <row r="19" spans="1:18" ht="14.25" thickBot="1" thickTop="1">
      <c r="A19" s="244" t="s">
        <v>392</v>
      </c>
      <c r="B19" s="146">
        <v>1489</v>
      </c>
      <c r="C19" s="146">
        <v>405</v>
      </c>
      <c r="D19" s="146">
        <v>154</v>
      </c>
      <c r="E19" s="247">
        <v>235</v>
      </c>
      <c r="F19" s="247">
        <v>75</v>
      </c>
      <c r="G19" s="146">
        <v>160</v>
      </c>
      <c r="H19" s="146">
        <v>16</v>
      </c>
      <c r="I19" s="146">
        <v>58</v>
      </c>
      <c r="J19" s="146">
        <v>19</v>
      </c>
      <c r="K19" s="146">
        <v>15</v>
      </c>
      <c r="L19" s="146">
        <v>1</v>
      </c>
      <c r="M19" s="146">
        <v>50</v>
      </c>
      <c r="N19" s="146">
        <v>0</v>
      </c>
      <c r="O19" s="146">
        <v>5</v>
      </c>
      <c r="P19" s="146">
        <v>0</v>
      </c>
      <c r="Q19" s="146">
        <v>1</v>
      </c>
      <c r="R19" s="146">
        <v>7</v>
      </c>
    </row>
    <row r="20" spans="1:18" ht="14.25" thickBot="1" thickTop="1">
      <c r="A20" s="244" t="s">
        <v>424</v>
      </c>
      <c r="B20" s="146">
        <v>1485</v>
      </c>
      <c r="C20" s="146">
        <v>444</v>
      </c>
      <c r="D20" s="146">
        <v>134</v>
      </c>
      <c r="E20" s="247">
        <v>252</v>
      </c>
      <c r="F20" s="247">
        <v>73</v>
      </c>
      <c r="G20" s="146">
        <v>184</v>
      </c>
      <c r="H20" s="146">
        <v>17</v>
      </c>
      <c r="I20" s="146">
        <v>54</v>
      </c>
      <c r="J20" s="146">
        <v>13</v>
      </c>
      <c r="K20" s="146">
        <v>18</v>
      </c>
      <c r="L20" s="146">
        <v>5</v>
      </c>
      <c r="M20" s="146">
        <v>77</v>
      </c>
      <c r="N20" s="146">
        <v>0</v>
      </c>
      <c r="O20" s="146">
        <v>3</v>
      </c>
      <c r="P20" s="146">
        <v>0</v>
      </c>
      <c r="Q20" s="146">
        <v>0</v>
      </c>
      <c r="R20" s="146">
        <v>49</v>
      </c>
    </row>
    <row r="21" spans="1:18" ht="14.25" thickBot="1" thickTop="1">
      <c r="A21" s="244" t="s">
        <v>0</v>
      </c>
      <c r="B21" s="146">
        <v>1200</v>
      </c>
      <c r="C21" s="146">
        <v>398</v>
      </c>
      <c r="D21" s="146">
        <v>138</v>
      </c>
      <c r="E21" s="247">
        <v>226</v>
      </c>
      <c r="F21" s="247">
        <v>62</v>
      </c>
      <c r="G21" s="146">
        <v>163</v>
      </c>
      <c r="H21" s="146">
        <v>19</v>
      </c>
      <c r="I21" s="146">
        <v>56</v>
      </c>
      <c r="J21" s="146">
        <v>16</v>
      </c>
      <c r="K21" s="146">
        <v>15</v>
      </c>
      <c r="L21" s="146">
        <v>0</v>
      </c>
      <c r="M21" s="146">
        <v>57</v>
      </c>
      <c r="N21" s="146">
        <v>0</v>
      </c>
      <c r="O21" s="146">
        <v>0</v>
      </c>
      <c r="P21" s="146">
        <v>0</v>
      </c>
      <c r="Q21" s="146">
        <v>0</v>
      </c>
      <c r="R21" s="146">
        <v>33</v>
      </c>
    </row>
    <row r="22" spans="1:18" ht="14.25" thickBot="1" thickTop="1">
      <c r="A22" s="244" t="s">
        <v>486</v>
      </c>
      <c r="B22" s="146">
        <v>1124</v>
      </c>
      <c r="C22" s="146">
        <v>380</v>
      </c>
      <c r="D22" s="146">
        <v>96</v>
      </c>
      <c r="E22" s="247">
        <v>273</v>
      </c>
      <c r="F22" s="247">
        <v>89</v>
      </c>
      <c r="G22" s="146">
        <v>183</v>
      </c>
      <c r="H22" s="146">
        <v>29</v>
      </c>
      <c r="I22" s="146">
        <v>48</v>
      </c>
      <c r="J22" s="146">
        <v>14</v>
      </c>
      <c r="K22" s="146">
        <v>19</v>
      </c>
      <c r="L22" s="146">
        <v>1</v>
      </c>
      <c r="M22" s="146">
        <v>64</v>
      </c>
      <c r="N22" s="146">
        <v>0</v>
      </c>
      <c r="O22" s="146">
        <v>2</v>
      </c>
      <c r="P22" s="146">
        <v>0</v>
      </c>
      <c r="Q22" s="146">
        <v>3</v>
      </c>
      <c r="R22" s="146">
        <v>3</v>
      </c>
    </row>
    <row r="23" spans="1:3" ht="13.5" thickTop="1">
      <c r="A23" s="257" t="s">
        <v>91</v>
      </c>
      <c r="B23" s="259">
        <f>SUM(B11:B22)</f>
        <v>16542</v>
      </c>
      <c r="C23" s="258">
        <f>SUM(C11:C22)</f>
        <v>5044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76" t="s">
        <v>34</v>
      </c>
      <c r="B5" s="280"/>
      <c r="C5" s="28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80"/>
      <c r="B6" s="280"/>
      <c r="C6" s="281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76" t="s">
        <v>34</v>
      </c>
      <c r="B5" s="280"/>
      <c r="C5" s="28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80"/>
      <c r="B6" s="280"/>
      <c r="C6" s="281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8"/>
      <c r="B20" s="219"/>
      <c r="C20" s="219"/>
      <c r="D20" s="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ht="12.75">
      <c r="A21" s="218"/>
      <c r="B21" s="57"/>
      <c r="C21" s="22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</row>
    <row r="22" spans="1:16" ht="12.75">
      <c r="A22" s="21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8"/>
      <c r="B32" s="54" t="s">
        <v>69</v>
      </c>
      <c r="C32" s="219"/>
      <c r="D32" s="22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76" t="s">
        <v>34</v>
      </c>
      <c r="B1" s="277"/>
      <c r="C1" s="54"/>
      <c r="D1" s="54" t="s">
        <v>94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1094</v>
      </c>
      <c r="C8" s="7">
        <f t="shared" si="0"/>
        <v>408</v>
      </c>
      <c r="D8" s="47">
        <f t="shared" si="0"/>
        <v>120</v>
      </c>
      <c r="E8" s="32">
        <f t="shared" si="0"/>
        <v>232</v>
      </c>
      <c r="F8" s="35">
        <f t="shared" si="0"/>
        <v>73</v>
      </c>
      <c r="G8" s="38">
        <f t="shared" si="0"/>
        <v>159</v>
      </c>
      <c r="H8" s="42">
        <f t="shared" si="0"/>
        <v>31</v>
      </c>
      <c r="I8" s="42">
        <f t="shared" si="0"/>
        <v>51</v>
      </c>
      <c r="J8" s="42">
        <f t="shared" si="0"/>
        <v>13</v>
      </c>
      <c r="K8" s="42">
        <f t="shared" si="0"/>
        <v>20</v>
      </c>
      <c r="L8" s="42">
        <f t="shared" si="0"/>
        <v>1</v>
      </c>
      <c r="M8" s="42">
        <f t="shared" si="0"/>
        <v>42</v>
      </c>
      <c r="N8" s="42">
        <f t="shared" si="0"/>
        <v>0</v>
      </c>
      <c r="O8" s="61">
        <f t="shared" si="0"/>
        <v>3</v>
      </c>
      <c r="P8" s="76">
        <f>SUM(P13:P67)</f>
        <v>0</v>
      </c>
      <c r="Q8" s="65">
        <f>SUM(Q12:Q67)</f>
        <v>2</v>
      </c>
      <c r="R8" s="71">
        <f>SUM(R12:R67)</f>
        <v>48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0.29411764705882354</v>
      </c>
      <c r="E9" s="33">
        <f aca="true" t="shared" si="1" ref="E9:R9">E8/$C$8</f>
        <v>0.5686274509803921</v>
      </c>
      <c r="F9" s="36">
        <f t="shared" si="1"/>
        <v>0.17892156862745098</v>
      </c>
      <c r="G9" s="39">
        <f t="shared" si="1"/>
        <v>0.3897058823529412</v>
      </c>
      <c r="H9" s="43">
        <f t="shared" si="1"/>
        <v>0.07598039215686274</v>
      </c>
      <c r="I9" s="43">
        <f t="shared" si="1"/>
        <v>0.125</v>
      </c>
      <c r="J9" s="43">
        <f>J8/$C$8</f>
        <v>0.031862745098039214</v>
      </c>
      <c r="K9" s="43">
        <f>K8/$C$8</f>
        <v>0.049019607843137254</v>
      </c>
      <c r="L9" s="43">
        <f>L8/$C$8</f>
        <v>0.0024509803921568627</v>
      </c>
      <c r="M9" s="43">
        <f t="shared" si="1"/>
        <v>0.10294117647058823</v>
      </c>
      <c r="N9" s="43">
        <f t="shared" si="1"/>
        <v>0</v>
      </c>
      <c r="O9" s="62">
        <f t="shared" si="1"/>
        <v>0.007352941176470588</v>
      </c>
      <c r="P9" s="77">
        <f t="shared" si="1"/>
        <v>0</v>
      </c>
      <c r="Q9" s="66">
        <f t="shared" si="1"/>
        <v>0.004901960784313725</v>
      </c>
      <c r="R9" s="72">
        <f t="shared" si="1"/>
        <v>0.11764705882352941</v>
      </c>
      <c r="T9" s="143" t="s">
        <v>59</v>
      </c>
    </row>
    <row r="10" spans="1:20" ht="14.25" thickBot="1" thickTop="1">
      <c r="A10" s="90" t="s">
        <v>4</v>
      </c>
      <c r="B10" s="9">
        <f>B8/C9</f>
        <v>35.29032258064516</v>
      </c>
      <c r="C10" s="9">
        <f>C8/C9</f>
        <v>13.161290322580646</v>
      </c>
      <c r="D10" s="49">
        <f>D8/$C$9</f>
        <v>3.870967741935484</v>
      </c>
      <c r="E10" s="34">
        <f aca="true" t="shared" si="2" ref="E10:R10">E8/$C$9</f>
        <v>7.483870967741935</v>
      </c>
      <c r="F10" s="37">
        <f t="shared" si="2"/>
        <v>2.3548387096774195</v>
      </c>
      <c r="G10" s="40">
        <f t="shared" si="2"/>
        <v>5.129032258064516</v>
      </c>
      <c r="H10" s="44">
        <f t="shared" si="2"/>
        <v>1</v>
      </c>
      <c r="I10" s="44">
        <f t="shared" si="2"/>
        <v>1.6451612903225807</v>
      </c>
      <c r="J10" s="44">
        <f t="shared" si="2"/>
        <v>0.41935483870967744</v>
      </c>
      <c r="K10" s="44">
        <f t="shared" si="2"/>
        <v>0.6451612903225806</v>
      </c>
      <c r="L10" s="44">
        <f t="shared" si="2"/>
        <v>0.03225806451612903</v>
      </c>
      <c r="M10" s="44">
        <f t="shared" si="2"/>
        <v>1.3548387096774193</v>
      </c>
      <c r="N10" s="44">
        <f t="shared" si="2"/>
        <v>0</v>
      </c>
      <c r="O10" s="63">
        <f t="shared" si="2"/>
        <v>0.0967741935483871</v>
      </c>
      <c r="P10" s="78">
        <f t="shared" si="2"/>
        <v>0</v>
      </c>
      <c r="Q10" s="67">
        <f t="shared" si="2"/>
        <v>0.06451612903225806</v>
      </c>
      <c r="R10" s="73">
        <f t="shared" si="2"/>
        <v>1.5483870967741935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29" t="s">
        <v>105</v>
      </c>
      <c r="B12" s="233">
        <v>49</v>
      </c>
      <c r="C12" s="234">
        <v>20</v>
      </c>
      <c r="D12" s="228">
        <v>8</v>
      </c>
      <c r="E12" s="231">
        <v>12</v>
      </c>
      <c r="F12" s="232">
        <v>5</v>
      </c>
      <c r="G12" s="232">
        <v>7</v>
      </c>
      <c r="H12" s="232">
        <v>2</v>
      </c>
      <c r="I12" s="232">
        <v>3</v>
      </c>
      <c r="J12" s="232">
        <v>0</v>
      </c>
      <c r="K12" s="226">
        <v>1</v>
      </c>
      <c r="L12" s="232">
        <v>0</v>
      </c>
      <c r="M12" s="226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106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29" t="s">
        <v>107</v>
      </c>
      <c r="B13" s="233">
        <v>43</v>
      </c>
      <c r="C13" s="234">
        <v>19</v>
      </c>
      <c r="D13" s="228">
        <v>7</v>
      </c>
      <c r="E13" s="231">
        <v>12</v>
      </c>
      <c r="F13" s="232">
        <v>4</v>
      </c>
      <c r="G13" s="232">
        <v>8</v>
      </c>
      <c r="H13" s="232">
        <v>2</v>
      </c>
      <c r="I13" s="232">
        <v>3</v>
      </c>
      <c r="J13" s="232">
        <v>1</v>
      </c>
      <c r="K13" s="226">
        <v>1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108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29" t="s">
        <v>109</v>
      </c>
      <c r="B14" s="233">
        <v>16</v>
      </c>
      <c r="C14" s="234">
        <v>3</v>
      </c>
      <c r="D14" s="226">
        <v>0</v>
      </c>
      <c r="E14" s="226">
        <v>3</v>
      </c>
      <c r="F14" s="232">
        <v>1</v>
      </c>
      <c r="G14" s="232">
        <v>2</v>
      </c>
      <c r="H14" s="232">
        <v>0</v>
      </c>
      <c r="I14" s="232">
        <v>0</v>
      </c>
      <c r="J14" s="232">
        <v>0</v>
      </c>
      <c r="K14" s="226">
        <v>2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110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29" t="s">
        <v>111</v>
      </c>
      <c r="B15" s="233">
        <v>26</v>
      </c>
      <c r="C15" s="234">
        <v>2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1</v>
      </c>
      <c r="P15" s="232">
        <v>0</v>
      </c>
      <c r="Q15" s="232">
        <v>0</v>
      </c>
      <c r="R15" s="232">
        <v>0</v>
      </c>
      <c r="S15" s="235"/>
      <c r="T15" s="236" t="s">
        <v>112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29" t="s">
        <v>113</v>
      </c>
      <c r="B16" s="233">
        <v>19</v>
      </c>
      <c r="C16" s="234">
        <v>3</v>
      </c>
      <c r="D16" s="226">
        <v>0</v>
      </c>
      <c r="E16" s="226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26">
        <v>3</v>
      </c>
      <c r="S16" s="235"/>
      <c r="T16" s="236" t="s">
        <v>114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229" t="s">
        <v>115</v>
      </c>
      <c r="B17" s="233">
        <v>45</v>
      </c>
      <c r="C17" s="234">
        <v>19</v>
      </c>
      <c r="D17" s="226">
        <v>0</v>
      </c>
      <c r="E17" s="226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26">
        <v>19</v>
      </c>
      <c r="S17" s="235"/>
      <c r="T17" s="236" t="s">
        <v>116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29" t="s">
        <v>117</v>
      </c>
      <c r="B18" s="233">
        <v>52</v>
      </c>
      <c r="C18" s="234">
        <v>23</v>
      </c>
      <c r="D18" s="228">
        <v>10</v>
      </c>
      <c r="E18" s="231">
        <v>13</v>
      </c>
      <c r="F18" s="232">
        <v>3</v>
      </c>
      <c r="G18" s="232">
        <v>10</v>
      </c>
      <c r="H18" s="232">
        <v>3</v>
      </c>
      <c r="I18" s="232">
        <v>4</v>
      </c>
      <c r="J18" s="232">
        <v>1</v>
      </c>
      <c r="K18" s="226">
        <v>1</v>
      </c>
      <c r="L18" s="232">
        <v>0</v>
      </c>
      <c r="M18" s="226">
        <v>1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118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29" t="s">
        <v>119</v>
      </c>
      <c r="B19" s="233">
        <v>49</v>
      </c>
      <c r="C19" s="234">
        <v>21</v>
      </c>
      <c r="D19" s="228">
        <v>8</v>
      </c>
      <c r="E19" s="231">
        <v>13</v>
      </c>
      <c r="F19" s="232">
        <v>5</v>
      </c>
      <c r="G19" s="232">
        <v>8</v>
      </c>
      <c r="H19" s="232">
        <v>2</v>
      </c>
      <c r="I19" s="232">
        <v>3</v>
      </c>
      <c r="J19" s="232">
        <v>1</v>
      </c>
      <c r="K19" s="226">
        <v>1</v>
      </c>
      <c r="L19" s="232">
        <v>0</v>
      </c>
      <c r="M19" s="226">
        <v>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106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29" t="s">
        <v>120</v>
      </c>
      <c r="B20" s="233">
        <v>46</v>
      </c>
      <c r="C20" s="234">
        <v>20</v>
      </c>
      <c r="D20" s="226">
        <v>0</v>
      </c>
      <c r="E20" s="226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26">
        <v>20</v>
      </c>
      <c r="S20" s="235"/>
      <c r="T20" s="236" t="s">
        <v>108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29" t="s">
        <v>121</v>
      </c>
      <c r="B21" s="233">
        <v>14</v>
      </c>
      <c r="C21" s="234">
        <v>3</v>
      </c>
      <c r="D21" s="226">
        <v>0</v>
      </c>
      <c r="E21" s="226">
        <v>1</v>
      </c>
      <c r="F21" s="232">
        <v>1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26">
        <v>2</v>
      </c>
      <c r="S21" s="235"/>
      <c r="T21" s="236" t="s">
        <v>110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37" t="s">
        <v>122</v>
      </c>
      <c r="B22" s="233">
        <v>13</v>
      </c>
      <c r="C22" s="234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112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29" t="s">
        <v>123</v>
      </c>
      <c r="B23" s="233">
        <v>25</v>
      </c>
      <c r="C23" s="234">
        <v>6</v>
      </c>
      <c r="D23" s="232">
        <v>0</v>
      </c>
      <c r="E23" s="226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26">
        <v>2</v>
      </c>
      <c r="R23" s="226">
        <v>4</v>
      </c>
      <c r="S23" s="235"/>
      <c r="T23" s="236" t="s">
        <v>114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229" t="s">
        <v>124</v>
      </c>
      <c r="B24" s="233">
        <v>48</v>
      </c>
      <c r="C24" s="234">
        <v>21</v>
      </c>
      <c r="D24" s="228">
        <v>7</v>
      </c>
      <c r="E24" s="231">
        <v>14</v>
      </c>
      <c r="F24" s="232">
        <v>6</v>
      </c>
      <c r="G24" s="232">
        <v>8</v>
      </c>
      <c r="H24" s="232">
        <v>1</v>
      </c>
      <c r="I24" s="232">
        <v>3</v>
      </c>
      <c r="J24" s="232">
        <v>1</v>
      </c>
      <c r="K24" s="226">
        <v>1</v>
      </c>
      <c r="L24" s="232">
        <v>0</v>
      </c>
      <c r="M24" s="226">
        <v>2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116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229" t="s">
        <v>125</v>
      </c>
      <c r="B25" s="233">
        <v>50</v>
      </c>
      <c r="C25" s="234">
        <v>22</v>
      </c>
      <c r="D25" s="232">
        <v>10</v>
      </c>
      <c r="E25" s="232">
        <v>11</v>
      </c>
      <c r="F25" s="232">
        <v>5</v>
      </c>
      <c r="G25" s="232">
        <v>6</v>
      </c>
      <c r="H25" s="232">
        <v>1</v>
      </c>
      <c r="I25" s="232">
        <v>3</v>
      </c>
      <c r="J25" s="232">
        <v>1</v>
      </c>
      <c r="K25" s="226">
        <v>1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118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29" t="s">
        <v>126</v>
      </c>
      <c r="B26" s="233">
        <v>50</v>
      </c>
      <c r="C26" s="234">
        <v>22</v>
      </c>
      <c r="D26" s="228">
        <v>8</v>
      </c>
      <c r="E26" s="256">
        <v>14</v>
      </c>
      <c r="F26" s="232">
        <v>5</v>
      </c>
      <c r="G26" s="232">
        <v>9</v>
      </c>
      <c r="H26" s="232">
        <v>3</v>
      </c>
      <c r="I26" s="232">
        <v>3</v>
      </c>
      <c r="J26" s="232">
        <v>1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106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29" t="s">
        <v>127</v>
      </c>
      <c r="B27" s="233">
        <v>46</v>
      </c>
      <c r="C27" s="234">
        <v>22</v>
      </c>
      <c r="D27" s="228">
        <v>9</v>
      </c>
      <c r="E27" s="256">
        <v>13</v>
      </c>
      <c r="F27" s="232">
        <v>6</v>
      </c>
      <c r="G27" s="232">
        <v>7</v>
      </c>
      <c r="H27" s="232">
        <v>2</v>
      </c>
      <c r="I27" s="232">
        <v>3</v>
      </c>
      <c r="J27" s="232">
        <v>0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108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229" t="s">
        <v>128</v>
      </c>
      <c r="B28" s="233">
        <v>14</v>
      </c>
      <c r="C28" s="234">
        <v>2</v>
      </c>
      <c r="D28" s="228">
        <v>1</v>
      </c>
      <c r="E28" s="226">
        <v>1</v>
      </c>
      <c r="F28" s="232">
        <v>0</v>
      </c>
      <c r="G28" s="232">
        <v>1</v>
      </c>
      <c r="H28" s="232">
        <v>0</v>
      </c>
      <c r="I28" s="232">
        <v>0</v>
      </c>
      <c r="J28" s="232">
        <v>0</v>
      </c>
      <c r="K28" s="226">
        <v>1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110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37" t="s">
        <v>129</v>
      </c>
      <c r="B29" s="233">
        <v>20</v>
      </c>
      <c r="C29" s="234">
        <v>3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2</v>
      </c>
      <c r="P29" s="232">
        <v>0</v>
      </c>
      <c r="Q29" s="232">
        <v>0</v>
      </c>
      <c r="R29" s="232">
        <v>0</v>
      </c>
      <c r="S29" s="235"/>
      <c r="T29" s="236" t="s">
        <v>112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147" t="s">
        <v>130</v>
      </c>
      <c r="B30" s="233">
        <v>20</v>
      </c>
      <c r="C30" s="234">
        <v>3</v>
      </c>
      <c r="D30" s="232">
        <v>0</v>
      </c>
      <c r="E30" s="232">
        <v>3</v>
      </c>
      <c r="F30" s="232">
        <v>0</v>
      </c>
      <c r="G30" s="232">
        <v>3</v>
      </c>
      <c r="H30" s="232">
        <v>1</v>
      </c>
      <c r="I30" s="232">
        <v>0</v>
      </c>
      <c r="J30" s="232">
        <v>0</v>
      </c>
      <c r="K30" s="232">
        <v>0</v>
      </c>
      <c r="L30" s="232">
        <v>0</v>
      </c>
      <c r="M30" s="226">
        <v>2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114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47" t="s">
        <v>131</v>
      </c>
      <c r="B31" s="233">
        <v>46</v>
      </c>
      <c r="C31" s="234">
        <v>21</v>
      </c>
      <c r="D31" s="226">
        <v>0</v>
      </c>
      <c r="E31" s="231">
        <v>21</v>
      </c>
      <c r="F31" s="232">
        <v>4</v>
      </c>
      <c r="G31" s="232">
        <v>17</v>
      </c>
      <c r="H31" s="232">
        <v>2</v>
      </c>
      <c r="I31" s="232">
        <v>4</v>
      </c>
      <c r="J31" s="232">
        <v>1</v>
      </c>
      <c r="K31" s="226">
        <v>1</v>
      </c>
      <c r="L31" s="232">
        <v>0</v>
      </c>
      <c r="M31" s="226">
        <v>9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116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147" t="s">
        <v>132</v>
      </c>
      <c r="B32" s="233">
        <v>48</v>
      </c>
      <c r="C32" s="234">
        <v>20</v>
      </c>
      <c r="D32" s="226">
        <v>0</v>
      </c>
      <c r="E32" s="231">
        <v>20</v>
      </c>
      <c r="F32" s="232">
        <v>3</v>
      </c>
      <c r="G32" s="232">
        <v>17</v>
      </c>
      <c r="H32" s="232">
        <v>2</v>
      </c>
      <c r="I32" s="232">
        <v>3</v>
      </c>
      <c r="J32" s="232">
        <v>1</v>
      </c>
      <c r="K32" s="226">
        <v>1</v>
      </c>
      <c r="L32" s="232">
        <v>0</v>
      </c>
      <c r="M32" s="226">
        <v>10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118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29" t="s">
        <v>133</v>
      </c>
      <c r="B33" s="233">
        <v>46</v>
      </c>
      <c r="C33" s="234">
        <v>20</v>
      </c>
      <c r="D33" s="228">
        <v>9</v>
      </c>
      <c r="E33" s="231">
        <v>11</v>
      </c>
      <c r="F33" s="232">
        <v>3</v>
      </c>
      <c r="G33" s="232">
        <v>8</v>
      </c>
      <c r="H33" s="232">
        <v>2</v>
      </c>
      <c r="I33" s="232">
        <v>3</v>
      </c>
      <c r="J33" s="232">
        <v>1</v>
      </c>
      <c r="K33" s="226">
        <v>1</v>
      </c>
      <c r="L33" s="232">
        <v>0</v>
      </c>
      <c r="M33" s="226">
        <v>1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106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29" t="s">
        <v>134</v>
      </c>
      <c r="B34" s="233">
        <v>48</v>
      </c>
      <c r="C34" s="234">
        <v>23</v>
      </c>
      <c r="D34" s="228">
        <v>9</v>
      </c>
      <c r="E34" s="231">
        <v>14</v>
      </c>
      <c r="F34" s="232">
        <v>4</v>
      </c>
      <c r="G34" s="232">
        <v>10</v>
      </c>
      <c r="H34" s="232">
        <v>4</v>
      </c>
      <c r="I34" s="232">
        <v>2</v>
      </c>
      <c r="J34" s="232">
        <v>2</v>
      </c>
      <c r="K34" s="226">
        <v>1</v>
      </c>
      <c r="L34" s="232">
        <v>0</v>
      </c>
      <c r="M34" s="226">
        <v>1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108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229" t="s">
        <v>135</v>
      </c>
      <c r="B35" s="233">
        <v>20</v>
      </c>
      <c r="C35" s="234">
        <v>4</v>
      </c>
      <c r="D35" s="232">
        <v>3</v>
      </c>
      <c r="E35" s="226">
        <v>1</v>
      </c>
      <c r="F35" s="232">
        <v>0</v>
      </c>
      <c r="G35" s="232">
        <v>1</v>
      </c>
      <c r="H35" s="232">
        <v>0</v>
      </c>
      <c r="I35" s="232">
        <v>0</v>
      </c>
      <c r="J35" s="232">
        <v>0</v>
      </c>
      <c r="K35" s="226">
        <v>1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110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37" t="s">
        <v>136</v>
      </c>
      <c r="B36" s="233">
        <v>18</v>
      </c>
      <c r="C36" s="234">
        <v>1</v>
      </c>
      <c r="D36" s="232">
        <v>0</v>
      </c>
      <c r="E36" s="226">
        <v>1</v>
      </c>
      <c r="F36" s="232">
        <v>0</v>
      </c>
      <c r="G36" s="232">
        <v>1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26">
        <v>0</v>
      </c>
      <c r="P36" s="232">
        <v>0</v>
      </c>
      <c r="Q36" s="232">
        <v>0</v>
      </c>
      <c r="R36" s="232"/>
      <c r="S36" s="235"/>
      <c r="T36" s="236" t="s">
        <v>112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147" t="s">
        <v>137</v>
      </c>
      <c r="B37" s="233">
        <v>16</v>
      </c>
      <c r="C37" s="234">
        <v>4</v>
      </c>
      <c r="D37" s="232">
        <v>0</v>
      </c>
      <c r="E37" s="232">
        <v>4</v>
      </c>
      <c r="F37" s="232">
        <v>0</v>
      </c>
      <c r="G37" s="232">
        <v>4</v>
      </c>
      <c r="H37" s="232">
        <v>0</v>
      </c>
      <c r="I37" s="232">
        <v>1</v>
      </c>
      <c r="J37" s="232">
        <v>0</v>
      </c>
      <c r="K37" s="232">
        <v>0</v>
      </c>
      <c r="L37" s="232">
        <v>1</v>
      </c>
      <c r="M37" s="226">
        <v>2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114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229" t="s">
        <v>138</v>
      </c>
      <c r="B38" s="233">
        <v>47</v>
      </c>
      <c r="C38" s="234">
        <v>20</v>
      </c>
      <c r="D38" s="228">
        <v>8</v>
      </c>
      <c r="E38" s="231">
        <v>12</v>
      </c>
      <c r="F38" s="232">
        <v>4</v>
      </c>
      <c r="G38" s="232">
        <v>8</v>
      </c>
      <c r="H38" s="232">
        <v>1</v>
      </c>
      <c r="I38" s="232">
        <v>4</v>
      </c>
      <c r="J38" s="232">
        <v>1</v>
      </c>
      <c r="K38" s="226">
        <v>1</v>
      </c>
      <c r="L38" s="232">
        <v>0</v>
      </c>
      <c r="M38" s="226">
        <v>1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116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29" t="s">
        <v>139</v>
      </c>
      <c r="B39" s="233">
        <v>49</v>
      </c>
      <c r="C39" s="234">
        <v>19</v>
      </c>
      <c r="D39" s="228">
        <v>4</v>
      </c>
      <c r="E39" s="256">
        <v>15</v>
      </c>
      <c r="F39" s="232">
        <v>3</v>
      </c>
      <c r="G39" s="232">
        <v>12</v>
      </c>
      <c r="H39" s="232">
        <v>0</v>
      </c>
      <c r="I39" s="232">
        <v>3</v>
      </c>
      <c r="J39" s="232">
        <v>1</v>
      </c>
      <c r="K39" s="226">
        <v>1</v>
      </c>
      <c r="L39" s="232">
        <v>0</v>
      </c>
      <c r="M39" s="226">
        <v>7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118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229" t="s">
        <v>140</v>
      </c>
      <c r="B40" s="233">
        <v>50</v>
      </c>
      <c r="C40" s="234">
        <v>20</v>
      </c>
      <c r="D40" s="232">
        <v>10</v>
      </c>
      <c r="E40" s="232">
        <v>10</v>
      </c>
      <c r="F40" s="232">
        <v>5</v>
      </c>
      <c r="G40" s="232">
        <v>5</v>
      </c>
      <c r="H40" s="232">
        <v>1</v>
      </c>
      <c r="I40" s="232">
        <v>3</v>
      </c>
      <c r="J40" s="232">
        <v>0</v>
      </c>
      <c r="K40" s="226">
        <v>1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106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229" t="s">
        <v>141</v>
      </c>
      <c r="B41" s="233">
        <v>47</v>
      </c>
      <c r="C41" s="234">
        <v>21</v>
      </c>
      <c r="D41" s="228">
        <v>8</v>
      </c>
      <c r="E41" s="256">
        <v>13</v>
      </c>
      <c r="F41" s="232">
        <v>6</v>
      </c>
      <c r="G41" s="232">
        <v>7</v>
      </c>
      <c r="H41" s="232">
        <v>2</v>
      </c>
      <c r="I41" s="232">
        <v>3</v>
      </c>
      <c r="J41" s="232">
        <v>0</v>
      </c>
      <c r="K41" s="226">
        <v>1</v>
      </c>
      <c r="L41" s="232">
        <v>0</v>
      </c>
      <c r="M41" s="226">
        <v>1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108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29" t="s">
        <v>142</v>
      </c>
      <c r="B42" s="233">
        <v>14</v>
      </c>
      <c r="C42" s="234">
        <v>1</v>
      </c>
      <c r="D42" s="232">
        <v>1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110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8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4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0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19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1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0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39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9.42187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31/12/23-01/01/24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0">
        <v>16805</v>
      </c>
      <c r="C8" s="246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39">
        <v>11093</v>
      </c>
      <c r="C15" s="106">
        <v>4630</v>
      </c>
      <c r="D15" s="108">
        <v>1461</v>
      </c>
      <c r="E15" s="111">
        <v>2587</v>
      </c>
      <c r="F15" s="93">
        <v>455</v>
      </c>
      <c r="G15" s="38">
        <v>2114</v>
      </c>
      <c r="H15" s="42">
        <v>228</v>
      </c>
      <c r="I15" s="42">
        <v>382</v>
      </c>
      <c r="J15" s="42">
        <v>185</v>
      </c>
      <c r="K15" s="42">
        <v>481</v>
      </c>
      <c r="L15" s="42">
        <v>0</v>
      </c>
      <c r="M15" s="42">
        <v>823</v>
      </c>
      <c r="N15" s="42">
        <v>20</v>
      </c>
      <c r="O15" s="61">
        <v>44</v>
      </c>
      <c r="P15" s="76">
        <v>305</v>
      </c>
      <c r="Q15" s="65"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v>365</v>
      </c>
      <c r="D16" s="105">
        <v>0.28782505910165485</v>
      </c>
      <c r="E16" s="105">
        <v>0.5096532702915682</v>
      </c>
      <c r="F16" s="105">
        <v>0.08963750985027581</v>
      </c>
      <c r="G16" s="105">
        <v>0.4164696611505122</v>
      </c>
      <c r="H16" s="105">
        <v>0.04491725768321513</v>
      </c>
      <c r="I16" s="105">
        <v>0.07525610717100079</v>
      </c>
      <c r="J16" s="105">
        <v>0.03644602048857368</v>
      </c>
      <c r="K16" s="105">
        <v>0.09475965327029157</v>
      </c>
      <c r="L16" s="105">
        <v>0</v>
      </c>
      <c r="M16" s="105">
        <v>0.16213553979511428</v>
      </c>
      <c r="N16" s="105">
        <v>0.003940110323089046</v>
      </c>
      <c r="O16" s="105">
        <v>0.008668242710795903</v>
      </c>
      <c r="P16" s="105">
        <v>0.06008668242710796</v>
      </c>
      <c r="Q16" s="105">
        <v>0.0015760441292356187</v>
      </c>
      <c r="R16" s="105">
        <v>0.10382190701339637</v>
      </c>
    </row>
    <row r="17" spans="1:18" ht="14.25" thickBot="1" thickTop="1">
      <c r="A17" s="123" t="s">
        <v>4</v>
      </c>
      <c r="B17" s="124">
        <v>30.39178082191781</v>
      </c>
      <c r="C17" s="124">
        <v>12.684931506849315</v>
      </c>
      <c r="D17" s="124">
        <v>4.002739726027397</v>
      </c>
      <c r="E17" s="124">
        <v>7.087671232876712</v>
      </c>
      <c r="F17" s="124">
        <v>1.2465753424657535</v>
      </c>
      <c r="G17" s="124">
        <v>5.791780821917809</v>
      </c>
      <c r="H17" s="124">
        <v>0.6246575342465753</v>
      </c>
      <c r="I17" s="124">
        <v>1.0465753424657533</v>
      </c>
      <c r="J17" s="124">
        <v>0.5068493150684932</v>
      </c>
      <c r="K17" s="124">
        <v>1.3178082191780822</v>
      </c>
      <c r="L17" s="124">
        <v>0</v>
      </c>
      <c r="M17" s="124">
        <v>2.254794520547945</v>
      </c>
      <c r="N17" s="124">
        <v>0.0547945205479452</v>
      </c>
      <c r="O17" s="124">
        <v>0.12054794520547946</v>
      </c>
      <c r="P17" s="124">
        <v>0.8356164383561644</v>
      </c>
      <c r="Q17" s="124">
        <v>0.021917808219178082</v>
      </c>
      <c r="R17" s="124">
        <v>1.4438356164383561</v>
      </c>
    </row>
    <row r="18" ht="13.5" thickTop="1"/>
    <row r="20" ht="30">
      <c r="B20" s="54" t="s">
        <v>88</v>
      </c>
    </row>
    <row r="21" ht="13.5" thickBot="1"/>
    <row r="22" spans="1:18" ht="14.25" thickBot="1" thickTop="1">
      <c r="A22" s="90" t="s">
        <v>0</v>
      </c>
      <c r="B22" s="239">
        <v>11093</v>
      </c>
      <c r="C22" s="106">
        <v>4630</v>
      </c>
      <c r="D22" s="108">
        <v>1461</v>
      </c>
      <c r="E22" s="111">
        <v>2587</v>
      </c>
      <c r="F22" s="93">
        <v>455</v>
      </c>
      <c r="G22" s="38">
        <v>2114</v>
      </c>
      <c r="H22" s="42">
        <v>228</v>
      </c>
      <c r="I22" s="42">
        <v>382</v>
      </c>
      <c r="J22" s="42">
        <v>185</v>
      </c>
      <c r="K22" s="42">
        <v>481</v>
      </c>
      <c r="L22" s="42">
        <v>14</v>
      </c>
      <c r="M22" s="42">
        <v>823</v>
      </c>
      <c r="N22" s="42">
        <v>20</v>
      </c>
      <c r="O22" s="61">
        <v>44</v>
      </c>
      <c r="P22" s="76">
        <v>305</v>
      </c>
      <c r="Q22" s="65"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v>365</v>
      </c>
      <c r="D23" s="105">
        <v>0.28782505910165485</v>
      </c>
      <c r="E23" s="105">
        <v>0.5096532702915682</v>
      </c>
      <c r="F23" s="105">
        <v>0.08963750985027581</v>
      </c>
      <c r="G23" s="105">
        <v>0.4164696611505122</v>
      </c>
      <c r="H23" s="105">
        <v>0.04491725768321513</v>
      </c>
      <c r="I23" s="105">
        <v>0.07525610717100079</v>
      </c>
      <c r="J23" s="105">
        <v>0.03644602048857368</v>
      </c>
      <c r="K23" s="105">
        <v>0.09475965327029157</v>
      </c>
      <c r="L23" s="105">
        <v>0.0027580772261623326</v>
      </c>
      <c r="M23" s="105">
        <v>0.16213553979511428</v>
      </c>
      <c r="N23" s="105">
        <v>0.003940110323089046</v>
      </c>
      <c r="O23" s="105">
        <v>0.008668242710795903</v>
      </c>
      <c r="P23" s="105">
        <v>0.06008668242710796</v>
      </c>
      <c r="Q23" s="105"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v>30.39178082191781</v>
      </c>
      <c r="C24" s="124">
        <v>12.684931506849315</v>
      </c>
      <c r="D24" s="124">
        <v>4.002739726027397</v>
      </c>
      <c r="E24" s="124">
        <v>7.087671232876712</v>
      </c>
      <c r="F24" s="124">
        <v>1.2465753424657535</v>
      </c>
      <c r="G24" s="124">
        <v>5.791780821917809</v>
      </c>
      <c r="H24" s="124">
        <v>0.6246575342465753</v>
      </c>
      <c r="I24" s="124">
        <v>1.0465753424657533</v>
      </c>
      <c r="J24" s="124">
        <v>0.5068493150684932</v>
      </c>
      <c r="K24" s="124">
        <v>1.3178082191780822</v>
      </c>
      <c r="L24" s="124">
        <v>0.038356164383561646</v>
      </c>
      <c r="M24" s="124">
        <v>2.254794520547945</v>
      </c>
      <c r="N24" s="124">
        <v>0.0547945205479452</v>
      </c>
      <c r="O24" s="124">
        <v>0.12054794520547946</v>
      </c>
      <c r="P24" s="124">
        <v>0.8356164383561644</v>
      </c>
      <c r="Q24" s="124">
        <v>0.021917808219178082</v>
      </c>
      <c r="R24" s="124">
        <v>1.098901098901099</v>
      </c>
    </row>
    <row r="25" ht="13.5" thickTop="1"/>
    <row r="27" ht="30">
      <c r="B27" s="54" t="s">
        <v>89</v>
      </c>
    </row>
    <row r="28" ht="13.5" thickBot="1"/>
    <row r="29" spans="1:18" ht="14.25" thickBot="1" thickTop="1">
      <c r="A29" s="90" t="s">
        <v>0</v>
      </c>
      <c r="B29" s="239">
        <v>11093</v>
      </c>
      <c r="C29" s="106">
        <v>4630</v>
      </c>
      <c r="D29" s="108">
        <v>1461</v>
      </c>
      <c r="E29" s="111">
        <v>2587</v>
      </c>
      <c r="F29" s="93">
        <v>455</v>
      </c>
      <c r="G29" s="38">
        <v>2114</v>
      </c>
      <c r="H29" s="42">
        <v>228</v>
      </c>
      <c r="I29" s="42">
        <v>382</v>
      </c>
      <c r="J29" s="42">
        <v>185</v>
      </c>
      <c r="K29" s="42">
        <v>481</v>
      </c>
      <c r="L29" s="42">
        <v>14</v>
      </c>
      <c r="M29" s="42">
        <v>823</v>
      </c>
      <c r="N29" s="42">
        <v>20</v>
      </c>
      <c r="O29" s="61">
        <v>44</v>
      </c>
      <c r="P29" s="76">
        <v>305</v>
      </c>
      <c r="Q29" s="65">
        <v>8</v>
      </c>
      <c r="R29" s="71">
        <v>179</v>
      </c>
    </row>
    <row r="30" spans="1:18" ht="14.25" thickBot="1" thickTop="1">
      <c r="A30" s="90" t="s">
        <v>28</v>
      </c>
      <c r="B30" s="6"/>
      <c r="C30" s="3">
        <v>365</v>
      </c>
      <c r="D30" s="105">
        <v>0.31555075593952486</v>
      </c>
      <c r="E30" s="105">
        <v>0.5587473002159827</v>
      </c>
      <c r="F30" s="105">
        <v>0.09827213822894168</v>
      </c>
      <c r="G30" s="105">
        <v>0.45658747300215985</v>
      </c>
      <c r="H30" s="105">
        <v>0.049244060475161985</v>
      </c>
      <c r="I30" s="105">
        <v>0.08250539956803456</v>
      </c>
      <c r="J30" s="105">
        <v>0.03995680345572354</v>
      </c>
      <c r="K30" s="105">
        <v>0.10388768898488121</v>
      </c>
      <c r="L30" s="105">
        <v>0.003023758099352052</v>
      </c>
      <c r="M30" s="105">
        <v>0.17775377969762418</v>
      </c>
      <c r="N30" s="105">
        <v>0.004319654427645789</v>
      </c>
      <c r="O30" s="105">
        <v>0.009503239740820735</v>
      </c>
      <c r="P30" s="105">
        <v>0.06587473002159827</v>
      </c>
      <c r="Q30" s="105">
        <v>0.0017278617710583153</v>
      </c>
      <c r="R30" s="105">
        <v>0.038660907127429804</v>
      </c>
    </row>
    <row r="31" spans="1:18" ht="14.25" thickBot="1" thickTop="1">
      <c r="A31" s="123" t="s">
        <v>4</v>
      </c>
      <c r="B31" s="124">
        <v>30.39178082191781</v>
      </c>
      <c r="C31" s="124">
        <v>12.684931506849315</v>
      </c>
      <c r="D31" s="124">
        <v>4.002739726027397</v>
      </c>
      <c r="E31" s="124">
        <v>7.087671232876712</v>
      </c>
      <c r="F31" s="124">
        <v>1.2465753424657535</v>
      </c>
      <c r="G31" s="124">
        <v>5.791780821917809</v>
      </c>
      <c r="H31" s="124">
        <v>0.6246575342465753</v>
      </c>
      <c r="I31" s="124">
        <v>1.0465753424657533</v>
      </c>
      <c r="J31" s="124">
        <v>0.5068493150684932</v>
      </c>
      <c r="K31" s="124">
        <v>1.3178082191780822</v>
      </c>
      <c r="L31" s="124">
        <v>0.038356164383561646</v>
      </c>
      <c r="M31" s="124">
        <v>2.254794520547945</v>
      </c>
      <c r="N31" s="124">
        <v>0.0547945205479452</v>
      </c>
      <c r="O31" s="124">
        <v>0.12054794520547946</v>
      </c>
      <c r="P31" s="124">
        <v>0.8356164383561644</v>
      </c>
      <c r="Q31" s="124">
        <v>0.021917808219178082</v>
      </c>
      <c r="R31" s="124">
        <v>0.4904109589041096</v>
      </c>
    </row>
    <row r="32" ht="13.5" thickTop="1"/>
    <row r="34" ht="30">
      <c r="B34" s="54" t="s">
        <v>90</v>
      </c>
    </row>
    <row r="35" ht="13.5" thickBot="1"/>
    <row r="36" spans="1:18" ht="14.25" thickBot="1" thickTop="1">
      <c r="A36" s="90" t="s">
        <v>0</v>
      </c>
      <c r="B36" s="239">
        <v>13254</v>
      </c>
      <c r="C36" s="106">
        <v>4872</v>
      </c>
      <c r="D36" s="108">
        <v>1644</v>
      </c>
      <c r="E36" s="111">
        <v>2714</v>
      </c>
      <c r="F36" s="93">
        <v>698</v>
      </c>
      <c r="G36" s="38">
        <v>2017</v>
      </c>
      <c r="H36" s="42">
        <v>222</v>
      </c>
      <c r="I36" s="42">
        <v>548</v>
      </c>
      <c r="J36" s="42">
        <v>188</v>
      </c>
      <c r="K36" s="42">
        <v>410</v>
      </c>
      <c r="L36" s="42">
        <v>11</v>
      </c>
      <c r="M36" s="42">
        <v>617</v>
      </c>
      <c r="N36" s="42">
        <v>19</v>
      </c>
      <c r="O36" s="61">
        <v>20</v>
      </c>
      <c r="P36" s="76">
        <v>4</v>
      </c>
      <c r="Q36" s="65">
        <v>9</v>
      </c>
      <c r="R36" s="71">
        <v>448</v>
      </c>
    </row>
    <row r="37" spans="1:18" ht="14.25" thickBot="1" thickTop="1">
      <c r="A37" s="90" t="s">
        <v>28</v>
      </c>
      <c r="B37" s="6"/>
      <c r="C37" s="3">
        <v>364</v>
      </c>
      <c r="D37" s="105">
        <v>0.32387706855791965</v>
      </c>
      <c r="E37" s="105">
        <v>0.5346729708431837</v>
      </c>
      <c r="F37" s="105">
        <v>0.13750985027580773</v>
      </c>
      <c r="G37" s="105">
        <v>0.39736012608353033</v>
      </c>
      <c r="H37" s="105">
        <v>0.04373522458628842</v>
      </c>
      <c r="I37" s="105">
        <v>0.10795902285263988</v>
      </c>
      <c r="J37" s="105">
        <v>0.037037037037037035</v>
      </c>
      <c r="K37" s="105">
        <v>0.08077226162332546</v>
      </c>
      <c r="L37" s="105">
        <v>0.0021670606776989757</v>
      </c>
      <c r="M37" s="105">
        <v>0.12155240346729708</v>
      </c>
      <c r="N37" s="105">
        <v>0.0037431048069345944</v>
      </c>
      <c r="O37" s="105">
        <v>0.003940110323089046</v>
      </c>
      <c r="P37" s="105">
        <v>0.0007880220646178094</v>
      </c>
      <c r="Q37" s="105">
        <v>0.0017730496453900709</v>
      </c>
      <c r="R37" s="105">
        <v>0.09195402298850575</v>
      </c>
    </row>
    <row r="38" spans="1:18" ht="14.25" thickBot="1" thickTop="1">
      <c r="A38" s="123" t="s">
        <v>4</v>
      </c>
      <c r="B38" s="124">
        <v>36.41208791208791</v>
      </c>
      <c r="C38" s="124">
        <v>13.384615384615385</v>
      </c>
      <c r="D38" s="124">
        <v>4.516483516483516</v>
      </c>
      <c r="E38" s="124">
        <v>7.456043956043956</v>
      </c>
      <c r="F38" s="124">
        <v>1.9175824175824177</v>
      </c>
      <c r="G38" s="124">
        <v>5.541208791208791</v>
      </c>
      <c r="H38" s="124">
        <v>0.6098901098901099</v>
      </c>
      <c r="I38" s="124">
        <v>1.5054945054945055</v>
      </c>
      <c r="J38" s="124">
        <v>0.5164835164835165</v>
      </c>
      <c r="K38" s="124">
        <v>1.1263736263736264</v>
      </c>
      <c r="L38" s="124">
        <v>0.03021978021978022</v>
      </c>
      <c r="M38" s="124">
        <v>1.695054945054945</v>
      </c>
      <c r="N38" s="124">
        <v>0.0521978021978022</v>
      </c>
      <c r="O38" s="124">
        <v>0.054945054945054944</v>
      </c>
      <c r="P38" s="124">
        <v>0.01098901098901099</v>
      </c>
      <c r="Q38" s="124">
        <v>0.024725274725274724</v>
      </c>
      <c r="R38" s="124">
        <v>1.2307692307692308</v>
      </c>
    </row>
    <row r="39" ht="13.5" thickTop="1"/>
    <row r="41" ht="30">
      <c r="B41" s="54" t="s">
        <v>368</v>
      </c>
    </row>
    <row r="42" ht="13.5" thickBot="1"/>
    <row r="43" spans="1:18" ht="14.25" thickBot="1" thickTop="1">
      <c r="A43" s="90" t="s">
        <v>0</v>
      </c>
      <c r="B43" s="230">
        <v>16851</v>
      </c>
      <c r="C43" s="246">
        <v>5355</v>
      </c>
      <c r="D43" s="108">
        <v>1719</v>
      </c>
      <c r="E43" s="111">
        <v>2842</v>
      </c>
      <c r="F43" s="93">
        <v>930</v>
      </c>
      <c r="G43" s="38">
        <v>1888</v>
      </c>
      <c r="H43" s="42">
        <v>260</v>
      </c>
      <c r="I43" s="42">
        <v>582</v>
      </c>
      <c r="J43" s="42">
        <v>181</v>
      </c>
      <c r="K43" s="42">
        <v>227</v>
      </c>
      <c r="L43" s="42">
        <v>30</v>
      </c>
      <c r="M43" s="42">
        <v>574</v>
      </c>
      <c r="N43" s="42">
        <v>20</v>
      </c>
      <c r="O43" s="61">
        <v>45</v>
      </c>
      <c r="P43" s="76">
        <v>1</v>
      </c>
      <c r="Q43" s="65">
        <v>93</v>
      </c>
      <c r="R43" s="71">
        <v>605</v>
      </c>
    </row>
    <row r="44" spans="1:18" ht="14.25" thickBot="1" thickTop="1">
      <c r="A44" s="90" t="s">
        <v>28</v>
      </c>
      <c r="B44" s="6"/>
      <c r="C44" s="3">
        <v>365</v>
      </c>
      <c r="D44" s="105">
        <v>0.32100840336134456</v>
      </c>
      <c r="E44" s="105">
        <v>0.530718954248366</v>
      </c>
      <c r="F44" s="105">
        <v>0.17366946778711484</v>
      </c>
      <c r="G44" s="105">
        <v>0.35256769374416436</v>
      </c>
      <c r="H44" s="105">
        <v>0.04855275443510738</v>
      </c>
      <c r="I44" s="105">
        <v>0.10868347338935574</v>
      </c>
      <c r="J44" s="105">
        <v>0.03380018674136321</v>
      </c>
      <c r="K44" s="105">
        <v>0.04239028944911298</v>
      </c>
      <c r="L44" s="105">
        <v>0.0056022408963585435</v>
      </c>
      <c r="M44" s="105">
        <v>0.10718954248366012</v>
      </c>
      <c r="N44" s="105">
        <v>0.003734827264239029</v>
      </c>
      <c r="O44" s="105">
        <v>0.008403361344537815</v>
      </c>
      <c r="P44" s="105">
        <v>0.00018674136321195143</v>
      </c>
      <c r="Q44" s="105">
        <v>0.017366946778711485</v>
      </c>
      <c r="R44" s="105">
        <v>0.11297852474323063</v>
      </c>
    </row>
    <row r="45" spans="1:18" ht="14.25" thickBot="1" thickTop="1">
      <c r="A45" s="123" t="s">
        <v>4</v>
      </c>
      <c r="B45" s="124">
        <v>46.16712328767123</v>
      </c>
      <c r="C45" s="124">
        <v>14.67123287671233</v>
      </c>
      <c r="D45" s="124">
        <v>4.7095890410958905</v>
      </c>
      <c r="E45" s="124">
        <v>7.786301369863014</v>
      </c>
      <c r="F45" s="124">
        <v>2.547945205479452</v>
      </c>
      <c r="G45" s="124">
        <v>5.1726027397260275</v>
      </c>
      <c r="H45" s="124">
        <v>0.7123287671232876</v>
      </c>
      <c r="I45" s="124">
        <v>1.5945205479452054</v>
      </c>
      <c r="J45" s="124">
        <v>0.4958904109589041</v>
      </c>
      <c r="K45" s="124">
        <v>0.6219178082191781</v>
      </c>
      <c r="L45" s="124">
        <v>0.0821917808219178</v>
      </c>
      <c r="M45" s="124">
        <v>1.5726027397260274</v>
      </c>
      <c r="N45" s="124">
        <v>0.0547945205479452</v>
      </c>
      <c r="O45" s="124">
        <v>0.1232876712328767</v>
      </c>
      <c r="P45" s="124">
        <v>0.0027397260273972603</v>
      </c>
      <c r="Q45" s="124">
        <v>0.2547945205479452</v>
      </c>
      <c r="R45" s="124">
        <v>1.6575342465753424</v>
      </c>
    </row>
    <row r="46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95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9.2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1018</v>
      </c>
      <c r="C8" s="7">
        <f t="shared" si="0"/>
        <v>368</v>
      </c>
      <c r="D8" s="47">
        <f t="shared" si="0"/>
        <v>100</v>
      </c>
      <c r="E8" s="32">
        <f t="shared" si="0"/>
        <v>203</v>
      </c>
      <c r="F8" s="35">
        <f t="shared" si="0"/>
        <v>51</v>
      </c>
      <c r="G8" s="38">
        <f>SUM(G12:G41)</f>
        <v>152</v>
      </c>
      <c r="H8" s="42">
        <f t="shared" si="0"/>
        <v>28</v>
      </c>
      <c r="I8" s="42">
        <f t="shared" si="0"/>
        <v>41</v>
      </c>
      <c r="J8" s="42">
        <f t="shared" si="0"/>
        <v>10</v>
      </c>
      <c r="K8" s="42">
        <f>SUM(K12:K52)</f>
        <v>18</v>
      </c>
      <c r="L8" s="42">
        <f>SUM(L12:L52)</f>
        <v>3</v>
      </c>
      <c r="M8" s="42">
        <f t="shared" si="0"/>
        <v>52</v>
      </c>
      <c r="N8" s="42">
        <f t="shared" si="0"/>
        <v>1</v>
      </c>
      <c r="O8" s="42">
        <f t="shared" si="0"/>
        <v>0</v>
      </c>
      <c r="P8" s="42">
        <f t="shared" si="0"/>
        <v>0</v>
      </c>
      <c r="Q8" s="42">
        <f t="shared" si="0"/>
        <v>2</v>
      </c>
      <c r="R8" s="42">
        <f t="shared" si="0"/>
        <v>61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28</v>
      </c>
      <c r="D9" s="48">
        <f aca="true" t="shared" si="1" ref="D9:R9">D8/$C$8</f>
        <v>0.2717391304347826</v>
      </c>
      <c r="E9" s="33">
        <f t="shared" si="1"/>
        <v>0.5516304347826086</v>
      </c>
      <c r="F9" s="36">
        <f t="shared" si="1"/>
        <v>0.13858695652173914</v>
      </c>
      <c r="G9" s="39">
        <f t="shared" si="1"/>
        <v>0.41304347826086957</v>
      </c>
      <c r="H9" s="43">
        <f t="shared" si="1"/>
        <v>0.07608695652173914</v>
      </c>
      <c r="I9" s="43">
        <f t="shared" si="1"/>
        <v>0.11141304347826086</v>
      </c>
      <c r="J9" s="43">
        <f t="shared" si="1"/>
        <v>0.02717391304347826</v>
      </c>
      <c r="K9" s="43">
        <f t="shared" si="1"/>
        <v>0.04891304347826087</v>
      </c>
      <c r="L9" s="43">
        <f t="shared" si="1"/>
        <v>0.008152173913043478</v>
      </c>
      <c r="M9" s="222">
        <f t="shared" si="1"/>
        <v>0.14130434782608695</v>
      </c>
      <c r="N9" s="43">
        <f t="shared" si="1"/>
        <v>0.002717391304347826</v>
      </c>
      <c r="O9" s="62">
        <f t="shared" si="1"/>
        <v>0</v>
      </c>
      <c r="P9" s="77">
        <f t="shared" si="1"/>
        <v>0</v>
      </c>
      <c r="Q9" s="66">
        <f t="shared" si="1"/>
        <v>0.005434782608695652</v>
      </c>
      <c r="R9" s="72">
        <f t="shared" si="1"/>
        <v>0.16576086956521738</v>
      </c>
      <c r="T9" s="143" t="s">
        <v>59</v>
      </c>
    </row>
    <row r="10" spans="1:20" ht="14.25" thickBot="1" thickTop="1">
      <c r="A10" s="90" t="s">
        <v>4</v>
      </c>
      <c r="B10" s="9">
        <f>B8/C9</f>
        <v>36.357142857142854</v>
      </c>
      <c r="C10" s="9">
        <f>C8/C9</f>
        <v>13.142857142857142</v>
      </c>
      <c r="D10" s="49">
        <f aca="true" t="shared" si="2" ref="D10:R10">D8/$C$9</f>
        <v>3.5714285714285716</v>
      </c>
      <c r="E10" s="34">
        <f t="shared" si="2"/>
        <v>7.25</v>
      </c>
      <c r="F10" s="37">
        <f t="shared" si="2"/>
        <v>1.8214285714285714</v>
      </c>
      <c r="G10" s="40">
        <f t="shared" si="2"/>
        <v>5.428571428571429</v>
      </c>
      <c r="H10" s="44">
        <f t="shared" si="2"/>
        <v>1</v>
      </c>
      <c r="I10" s="44">
        <f t="shared" si="2"/>
        <v>1.4642857142857142</v>
      </c>
      <c r="J10" s="44">
        <f t="shared" si="2"/>
        <v>0.35714285714285715</v>
      </c>
      <c r="K10" s="44">
        <f>K8/$C$9</f>
        <v>0.6428571428571429</v>
      </c>
      <c r="L10" s="44">
        <f>L8/$C$9</f>
        <v>0.10714285714285714</v>
      </c>
      <c r="M10" s="44">
        <f t="shared" si="2"/>
        <v>1.8571428571428572</v>
      </c>
      <c r="N10" s="44">
        <f t="shared" si="2"/>
        <v>0.03571428571428571</v>
      </c>
      <c r="O10" s="63">
        <f t="shared" si="2"/>
        <v>0</v>
      </c>
      <c r="P10" s="78">
        <f t="shared" si="2"/>
        <v>0</v>
      </c>
      <c r="Q10" s="67">
        <f t="shared" si="2"/>
        <v>0.07142857142857142</v>
      </c>
      <c r="R10" s="73">
        <f t="shared" si="2"/>
        <v>2.1785714285714284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171</v>
      </c>
      <c r="B12" s="233">
        <v>52</v>
      </c>
      <c r="C12" s="234">
        <v>23</v>
      </c>
      <c r="D12" s="226">
        <v>0</v>
      </c>
      <c r="E12" s="226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26">
        <v>23</v>
      </c>
      <c r="S12" s="235"/>
      <c r="T12" s="236" t="s">
        <v>106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170</v>
      </c>
      <c r="B13" s="233">
        <v>53</v>
      </c>
      <c r="C13" s="234">
        <v>23</v>
      </c>
      <c r="D13" s="226">
        <v>0</v>
      </c>
      <c r="E13" s="226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26">
        <v>23</v>
      </c>
      <c r="S13" s="235"/>
      <c r="T13" s="236" t="s">
        <v>108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169</v>
      </c>
      <c r="B14" s="233">
        <v>25</v>
      </c>
      <c r="C14" s="234">
        <v>5</v>
      </c>
      <c r="D14" s="226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26">
        <v>2</v>
      </c>
      <c r="R14" s="226">
        <v>3</v>
      </c>
      <c r="S14" s="235"/>
      <c r="T14" s="236" t="s">
        <v>110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168</v>
      </c>
      <c r="B15" s="233">
        <v>17</v>
      </c>
      <c r="C15" s="234">
        <v>1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26">
        <v>0</v>
      </c>
      <c r="P15" s="232">
        <v>0</v>
      </c>
      <c r="Q15" s="232">
        <v>0</v>
      </c>
      <c r="R15" s="226">
        <v>1</v>
      </c>
      <c r="S15" s="235"/>
      <c r="T15" s="236" t="s">
        <v>112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166</v>
      </c>
      <c r="B16" s="233">
        <v>26</v>
      </c>
      <c r="C16" s="234">
        <v>5</v>
      </c>
      <c r="D16" s="232">
        <v>0</v>
      </c>
      <c r="E16" s="232">
        <v>5</v>
      </c>
      <c r="F16" s="232">
        <v>1</v>
      </c>
      <c r="G16" s="232">
        <v>4</v>
      </c>
      <c r="H16" s="232">
        <v>1</v>
      </c>
      <c r="I16" s="232">
        <v>0</v>
      </c>
      <c r="J16" s="232">
        <v>0</v>
      </c>
      <c r="K16" s="232">
        <v>0</v>
      </c>
      <c r="L16" s="232">
        <v>1</v>
      </c>
      <c r="M16" s="226">
        <v>2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165</v>
      </c>
      <c r="B17" s="233">
        <v>46</v>
      </c>
      <c r="C17" s="234">
        <v>22</v>
      </c>
      <c r="D17" s="226">
        <v>0</v>
      </c>
      <c r="E17" s="232">
        <v>22</v>
      </c>
      <c r="F17" s="232">
        <v>3</v>
      </c>
      <c r="G17" s="232">
        <v>19</v>
      </c>
      <c r="H17" s="232">
        <v>2</v>
      </c>
      <c r="I17" s="232">
        <v>3</v>
      </c>
      <c r="J17" s="232">
        <v>1</v>
      </c>
      <c r="K17" s="226">
        <v>1</v>
      </c>
      <c r="L17" s="232">
        <v>0</v>
      </c>
      <c r="M17" s="226">
        <v>12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116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167</v>
      </c>
      <c r="B18" s="233">
        <v>50</v>
      </c>
      <c r="C18" s="234">
        <v>21</v>
      </c>
      <c r="D18" s="228">
        <v>6</v>
      </c>
      <c r="E18" s="231">
        <v>15</v>
      </c>
      <c r="F18" s="232">
        <v>3</v>
      </c>
      <c r="G18" s="232">
        <v>12</v>
      </c>
      <c r="H18" s="232">
        <v>2</v>
      </c>
      <c r="I18" s="232">
        <v>3</v>
      </c>
      <c r="J18" s="232">
        <v>1</v>
      </c>
      <c r="K18" s="226">
        <v>2</v>
      </c>
      <c r="L18" s="232">
        <v>0</v>
      </c>
      <c r="M18" s="226">
        <v>4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164</v>
      </c>
      <c r="B19" s="233">
        <v>49</v>
      </c>
      <c r="C19" s="234">
        <v>20</v>
      </c>
      <c r="D19" s="226">
        <v>0</v>
      </c>
      <c r="E19" s="231">
        <v>20</v>
      </c>
      <c r="F19" s="232">
        <v>4</v>
      </c>
      <c r="G19" s="232">
        <v>16</v>
      </c>
      <c r="H19" s="232">
        <v>2</v>
      </c>
      <c r="I19" s="232">
        <v>3</v>
      </c>
      <c r="J19" s="232">
        <v>1</v>
      </c>
      <c r="K19" s="226">
        <v>1</v>
      </c>
      <c r="L19" s="232">
        <v>0</v>
      </c>
      <c r="M19" s="226">
        <v>9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106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163</v>
      </c>
      <c r="B20" s="233">
        <v>46</v>
      </c>
      <c r="C20" s="234">
        <v>19</v>
      </c>
      <c r="D20" s="228">
        <v>5</v>
      </c>
      <c r="E20" s="231">
        <v>14</v>
      </c>
      <c r="F20" s="232">
        <v>4</v>
      </c>
      <c r="G20" s="232">
        <v>10</v>
      </c>
      <c r="H20" s="232">
        <v>2</v>
      </c>
      <c r="I20" s="232">
        <v>3</v>
      </c>
      <c r="J20" s="232">
        <v>1</v>
      </c>
      <c r="K20" s="226">
        <v>1</v>
      </c>
      <c r="L20" s="232">
        <v>0</v>
      </c>
      <c r="M20" s="226">
        <v>3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108</v>
      </c>
      <c r="U20" s="254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 t="s">
        <v>162</v>
      </c>
      <c r="B21" s="233">
        <v>23</v>
      </c>
      <c r="C21" s="234">
        <v>4</v>
      </c>
      <c r="D21" s="228">
        <v>3</v>
      </c>
      <c r="E21" s="226">
        <v>1</v>
      </c>
      <c r="F21" s="232">
        <v>0</v>
      </c>
      <c r="G21" s="232">
        <v>1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26">
        <v>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29" t="s">
        <v>161</v>
      </c>
      <c r="B22" s="233">
        <v>16</v>
      </c>
      <c r="C22" s="234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47" t="s">
        <v>160</v>
      </c>
      <c r="B23" s="233">
        <v>25</v>
      </c>
      <c r="C23" s="234">
        <v>7</v>
      </c>
      <c r="D23" s="232">
        <v>0</v>
      </c>
      <c r="E23" s="232">
        <v>7</v>
      </c>
      <c r="F23" s="232">
        <v>1</v>
      </c>
      <c r="G23" s="232">
        <v>6</v>
      </c>
      <c r="H23" s="232">
        <v>2</v>
      </c>
      <c r="I23" s="232">
        <v>1</v>
      </c>
      <c r="J23" s="232">
        <v>0</v>
      </c>
      <c r="K23" s="232">
        <v>0</v>
      </c>
      <c r="L23" s="232">
        <v>1</v>
      </c>
      <c r="M23" s="232">
        <v>2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158</v>
      </c>
      <c r="B24" s="233">
        <v>52</v>
      </c>
      <c r="C24" s="234">
        <v>22</v>
      </c>
      <c r="D24" s="228">
        <v>9</v>
      </c>
      <c r="E24" s="231">
        <v>13</v>
      </c>
      <c r="F24" s="232">
        <v>4</v>
      </c>
      <c r="G24" s="232">
        <v>9</v>
      </c>
      <c r="H24" s="232">
        <v>2</v>
      </c>
      <c r="I24" s="232">
        <v>3</v>
      </c>
      <c r="J24" s="232">
        <v>0</v>
      </c>
      <c r="K24" s="226">
        <v>2</v>
      </c>
      <c r="L24" s="232">
        <v>1</v>
      </c>
      <c r="M24" s="226">
        <v>1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116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 t="s">
        <v>157</v>
      </c>
      <c r="B25" s="233">
        <v>49</v>
      </c>
      <c r="C25" s="234">
        <v>20</v>
      </c>
      <c r="D25" s="228">
        <v>10</v>
      </c>
      <c r="E25" s="231">
        <v>10</v>
      </c>
      <c r="F25" s="232">
        <v>3</v>
      </c>
      <c r="G25" s="232">
        <v>7</v>
      </c>
      <c r="H25" s="232">
        <v>2</v>
      </c>
      <c r="I25" s="232">
        <v>2</v>
      </c>
      <c r="J25" s="232">
        <v>1</v>
      </c>
      <c r="K25" s="226">
        <v>1</v>
      </c>
      <c r="L25" s="232">
        <v>0</v>
      </c>
      <c r="M25" s="226">
        <v>1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118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 t="s">
        <v>156</v>
      </c>
      <c r="B26" s="233">
        <v>43</v>
      </c>
      <c r="C26" s="234">
        <v>19</v>
      </c>
      <c r="D26" s="228">
        <v>9</v>
      </c>
      <c r="E26" s="231">
        <v>10</v>
      </c>
      <c r="F26" s="232">
        <v>3</v>
      </c>
      <c r="G26" s="232">
        <v>7</v>
      </c>
      <c r="H26" s="232">
        <v>2</v>
      </c>
      <c r="I26" s="232">
        <v>3</v>
      </c>
      <c r="J26" s="232">
        <v>0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106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155</v>
      </c>
      <c r="B27" s="233">
        <v>46</v>
      </c>
      <c r="C27" s="234">
        <v>20</v>
      </c>
      <c r="D27" s="228">
        <v>10</v>
      </c>
      <c r="E27" s="231">
        <v>10</v>
      </c>
      <c r="F27" s="232">
        <v>3</v>
      </c>
      <c r="G27" s="232">
        <v>7</v>
      </c>
      <c r="H27" s="232">
        <v>1</v>
      </c>
      <c r="I27" s="232">
        <v>3</v>
      </c>
      <c r="J27" s="232">
        <v>1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108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 t="s">
        <v>154</v>
      </c>
      <c r="B28" s="233">
        <v>19</v>
      </c>
      <c r="C28" s="234">
        <v>2</v>
      </c>
      <c r="D28" s="228">
        <v>1</v>
      </c>
      <c r="E28" s="226">
        <v>1</v>
      </c>
      <c r="F28" s="232">
        <v>0</v>
      </c>
      <c r="G28" s="232">
        <v>1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26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 t="s">
        <v>153</v>
      </c>
      <c r="B29" s="233">
        <v>16</v>
      </c>
      <c r="C29" s="234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47" t="s">
        <v>159</v>
      </c>
      <c r="B30" s="233">
        <v>23</v>
      </c>
      <c r="C30" s="234">
        <v>3</v>
      </c>
      <c r="D30" s="232">
        <v>0</v>
      </c>
      <c r="E30" s="232">
        <v>3</v>
      </c>
      <c r="F30" s="232">
        <v>0</v>
      </c>
      <c r="G30" s="232">
        <v>3</v>
      </c>
      <c r="H30" s="232">
        <v>0</v>
      </c>
      <c r="I30" s="232">
        <v>1</v>
      </c>
      <c r="J30" s="232">
        <v>0</v>
      </c>
      <c r="K30" s="232">
        <v>0</v>
      </c>
      <c r="L30" s="232">
        <v>0</v>
      </c>
      <c r="M30" s="226">
        <v>2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144</v>
      </c>
      <c r="B31" s="233">
        <v>49</v>
      </c>
      <c r="C31" s="234">
        <v>24</v>
      </c>
      <c r="D31" s="228">
        <v>13</v>
      </c>
      <c r="E31" s="231">
        <v>11</v>
      </c>
      <c r="F31" s="232">
        <v>2</v>
      </c>
      <c r="G31" s="232">
        <v>9</v>
      </c>
      <c r="H31" s="232">
        <v>1</v>
      </c>
      <c r="I31" s="232">
        <v>3</v>
      </c>
      <c r="J31" s="232">
        <v>1</v>
      </c>
      <c r="K31" s="226">
        <v>3</v>
      </c>
      <c r="L31" s="232">
        <v>0</v>
      </c>
      <c r="M31" s="226">
        <v>1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 t="s">
        <v>145</v>
      </c>
      <c r="B32" s="233">
        <v>52</v>
      </c>
      <c r="C32" s="234">
        <v>22</v>
      </c>
      <c r="D32" s="228">
        <v>9</v>
      </c>
      <c r="E32" s="231">
        <v>12</v>
      </c>
      <c r="F32" s="232">
        <v>3</v>
      </c>
      <c r="G32" s="232">
        <v>9</v>
      </c>
      <c r="H32" s="232">
        <v>2</v>
      </c>
      <c r="I32" s="232">
        <v>3</v>
      </c>
      <c r="J32" s="232">
        <v>1</v>
      </c>
      <c r="K32" s="226">
        <v>1</v>
      </c>
      <c r="L32" s="232">
        <v>0</v>
      </c>
      <c r="M32" s="226">
        <v>2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 t="s">
        <v>146</v>
      </c>
      <c r="B33" s="233">
        <v>46</v>
      </c>
      <c r="C33" s="234">
        <v>20</v>
      </c>
      <c r="D33" s="228">
        <v>8</v>
      </c>
      <c r="E33" s="231">
        <v>12</v>
      </c>
      <c r="F33" s="232">
        <v>4</v>
      </c>
      <c r="G33" s="232">
        <v>8</v>
      </c>
      <c r="H33" s="232">
        <v>2</v>
      </c>
      <c r="I33" s="232">
        <v>3</v>
      </c>
      <c r="J33" s="232">
        <v>1</v>
      </c>
      <c r="K33" s="226">
        <v>1</v>
      </c>
      <c r="L33" s="232">
        <v>0</v>
      </c>
      <c r="M33" s="226">
        <v>1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106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 t="s">
        <v>147</v>
      </c>
      <c r="B34" s="233">
        <v>50</v>
      </c>
      <c r="C34" s="234">
        <v>21</v>
      </c>
      <c r="D34" s="232">
        <v>0</v>
      </c>
      <c r="E34" s="232">
        <v>11</v>
      </c>
      <c r="F34" s="232">
        <v>3</v>
      </c>
      <c r="G34" s="232">
        <v>8</v>
      </c>
      <c r="H34" s="232">
        <v>1</v>
      </c>
      <c r="I34" s="232">
        <v>1</v>
      </c>
      <c r="J34" s="232">
        <v>1</v>
      </c>
      <c r="K34" s="226">
        <v>1</v>
      </c>
      <c r="L34" s="232">
        <v>0</v>
      </c>
      <c r="M34" s="226">
        <v>4</v>
      </c>
      <c r="N34" s="232">
        <v>1</v>
      </c>
      <c r="O34" s="232">
        <v>0</v>
      </c>
      <c r="P34" s="232">
        <v>0</v>
      </c>
      <c r="Q34" s="232">
        <v>0</v>
      </c>
      <c r="R34" s="226">
        <v>9</v>
      </c>
      <c r="S34" s="235"/>
      <c r="T34" s="236" t="s">
        <v>108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 t="s">
        <v>148</v>
      </c>
      <c r="B35" s="233">
        <v>16</v>
      </c>
      <c r="C35" s="234">
        <v>2</v>
      </c>
      <c r="D35" s="226">
        <v>0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26">
        <v>2</v>
      </c>
      <c r="S35" s="235"/>
      <c r="T35" s="236" t="s">
        <v>110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149</v>
      </c>
      <c r="B36" s="233">
        <v>16</v>
      </c>
      <c r="C36" s="234"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112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150</v>
      </c>
      <c r="B37" s="233">
        <v>19</v>
      </c>
      <c r="C37" s="234">
        <v>3</v>
      </c>
      <c r="D37" s="232">
        <v>0</v>
      </c>
      <c r="E37" s="232">
        <v>3</v>
      </c>
      <c r="F37" s="232">
        <v>1</v>
      </c>
      <c r="G37" s="232">
        <v>2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26">
        <v>2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53" t="s">
        <v>151</v>
      </c>
      <c r="B38" s="233">
        <v>46</v>
      </c>
      <c r="C38" s="234">
        <v>20</v>
      </c>
      <c r="D38" s="228">
        <v>9</v>
      </c>
      <c r="E38" s="231">
        <v>11</v>
      </c>
      <c r="F38" s="232">
        <v>4</v>
      </c>
      <c r="G38" s="232">
        <v>7</v>
      </c>
      <c r="H38" s="232">
        <v>2</v>
      </c>
      <c r="I38" s="232">
        <v>3</v>
      </c>
      <c r="J38" s="232">
        <v>0</v>
      </c>
      <c r="K38" s="226">
        <v>1</v>
      </c>
      <c r="L38" s="232">
        <v>0</v>
      </c>
      <c r="M38" s="226">
        <v>1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116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152</v>
      </c>
      <c r="B39" s="233">
        <v>48</v>
      </c>
      <c r="C39" s="234">
        <v>20</v>
      </c>
      <c r="D39" s="228">
        <v>8</v>
      </c>
      <c r="E39" s="231">
        <v>12</v>
      </c>
      <c r="F39" s="232">
        <v>5</v>
      </c>
      <c r="G39" s="232">
        <v>7</v>
      </c>
      <c r="H39" s="232">
        <v>2</v>
      </c>
      <c r="I39" s="232">
        <v>3</v>
      </c>
      <c r="J39" s="232">
        <v>0</v>
      </c>
      <c r="K39" s="226">
        <v>1</v>
      </c>
      <c r="L39" s="232">
        <v>0</v>
      </c>
      <c r="M39" s="226">
        <v>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42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110"/>
      <c r="C42" s="239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2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29"/>
      <c r="B43" s="110"/>
      <c r="C43" s="239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2"/>
      <c r="T43" s="236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29"/>
      <c r="B44" s="110"/>
      <c r="C44" s="239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2"/>
      <c r="T44" s="236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29"/>
      <c r="B45" s="110"/>
      <c r="C45" s="239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2"/>
      <c r="T45" s="236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29"/>
      <c r="B46" s="233"/>
      <c r="C46" s="234"/>
      <c r="D46" s="228"/>
      <c r="E46" s="231"/>
      <c r="F46" s="232"/>
      <c r="G46" s="232"/>
      <c r="H46" s="232"/>
      <c r="I46" s="232"/>
      <c r="J46" s="232"/>
      <c r="K46" s="226"/>
      <c r="L46" s="226"/>
      <c r="M46" s="232"/>
      <c r="N46" s="232"/>
      <c r="O46" s="232"/>
      <c r="P46" s="232"/>
      <c r="Q46" s="232"/>
      <c r="R46" s="232"/>
      <c r="S46" s="235"/>
      <c r="T46" s="236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78" t="s">
        <v>34</v>
      </c>
      <c r="B1" s="279"/>
      <c r="C1" s="54"/>
      <c r="D1" s="54" t="s">
        <v>96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9"/>
      <c r="B2" s="279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9"/>
      <c r="B3" s="279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9"/>
      <c r="B4" s="279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79"/>
      <c r="B5" s="279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79"/>
      <c r="B6" s="279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3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1224</v>
      </c>
      <c r="C8" s="7">
        <f t="shared" si="0"/>
        <v>431</v>
      </c>
      <c r="D8" s="47">
        <f t="shared" si="0"/>
        <v>115</v>
      </c>
      <c r="E8" s="32">
        <f t="shared" si="0"/>
        <v>263</v>
      </c>
      <c r="F8" s="35">
        <f t="shared" si="0"/>
        <v>77</v>
      </c>
      <c r="G8" s="38">
        <f t="shared" si="0"/>
        <v>186</v>
      </c>
      <c r="H8" s="42">
        <f t="shared" si="0"/>
        <v>30</v>
      </c>
      <c r="I8" s="42">
        <f t="shared" si="0"/>
        <v>57</v>
      </c>
      <c r="J8" s="42">
        <f t="shared" si="0"/>
        <v>14</v>
      </c>
      <c r="K8" s="42">
        <f>SUM(K12:K43)</f>
        <v>22</v>
      </c>
      <c r="L8" s="42">
        <f>SUM(L12:L43)</f>
        <v>0</v>
      </c>
      <c r="M8" s="42">
        <f>SUM(M12:M43)</f>
        <v>60</v>
      </c>
      <c r="N8" s="42">
        <f t="shared" si="0"/>
        <v>1</v>
      </c>
      <c r="O8" s="42">
        <f t="shared" si="0"/>
        <v>2</v>
      </c>
      <c r="P8" s="42">
        <f t="shared" si="0"/>
        <v>0</v>
      </c>
      <c r="Q8" s="42">
        <f t="shared" si="0"/>
        <v>4</v>
      </c>
      <c r="R8" s="42">
        <f t="shared" si="0"/>
        <v>43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0.2668213457076566</v>
      </c>
      <c r="E9" s="33">
        <f t="shared" si="1"/>
        <v>0.6102088167053364</v>
      </c>
      <c r="F9" s="36">
        <f t="shared" si="1"/>
        <v>0.17865429234338748</v>
      </c>
      <c r="G9" s="39">
        <f t="shared" si="1"/>
        <v>0.43155452436194897</v>
      </c>
      <c r="H9" s="43">
        <f t="shared" si="1"/>
        <v>0.06960556844547564</v>
      </c>
      <c r="I9" s="43">
        <f t="shared" si="1"/>
        <v>0.13225058004640372</v>
      </c>
      <c r="J9" s="43">
        <f t="shared" si="1"/>
        <v>0.03248259860788863</v>
      </c>
      <c r="K9" s="43">
        <f t="shared" si="1"/>
        <v>0.05104408352668213</v>
      </c>
      <c r="L9" s="43">
        <f t="shared" si="1"/>
        <v>0</v>
      </c>
      <c r="M9" s="43">
        <f t="shared" si="1"/>
        <v>0.13921113689095127</v>
      </c>
      <c r="N9" s="43">
        <f t="shared" si="1"/>
        <v>0.002320185614849188</v>
      </c>
      <c r="O9" s="62">
        <f t="shared" si="1"/>
        <v>0.004640371229698376</v>
      </c>
      <c r="P9" s="77">
        <f t="shared" si="1"/>
        <v>0</v>
      </c>
      <c r="Q9" s="66">
        <f t="shared" si="1"/>
        <v>0.009280742459396751</v>
      </c>
      <c r="R9" s="72">
        <f t="shared" si="1"/>
        <v>0.09976798143851508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39.483870967741936</v>
      </c>
      <c r="C10" s="9">
        <f>C8/C9</f>
        <v>13.903225806451612</v>
      </c>
      <c r="D10" s="49">
        <f aca="true" t="shared" si="2" ref="D10:R10">D8/$C$9</f>
        <v>3.7096774193548385</v>
      </c>
      <c r="E10" s="34">
        <f t="shared" si="2"/>
        <v>8.483870967741936</v>
      </c>
      <c r="F10" s="37">
        <f t="shared" si="2"/>
        <v>2.4838709677419355</v>
      </c>
      <c r="G10" s="40">
        <f t="shared" si="2"/>
        <v>6</v>
      </c>
      <c r="H10" s="44">
        <f t="shared" si="2"/>
        <v>0.967741935483871</v>
      </c>
      <c r="I10" s="44">
        <f t="shared" si="2"/>
        <v>1.8387096774193548</v>
      </c>
      <c r="J10" s="44">
        <f t="shared" si="2"/>
        <v>0.45161290322580644</v>
      </c>
      <c r="K10" s="44">
        <f>K8/$C$9</f>
        <v>0.7096774193548387</v>
      </c>
      <c r="L10" s="44">
        <f>L8/$C$9</f>
        <v>0</v>
      </c>
      <c r="M10" s="44">
        <f t="shared" si="2"/>
        <v>1.935483870967742</v>
      </c>
      <c r="N10" s="44">
        <f t="shared" si="2"/>
        <v>0.03225806451612903</v>
      </c>
      <c r="O10" s="63">
        <f t="shared" si="2"/>
        <v>0.06451612903225806</v>
      </c>
      <c r="P10" s="78">
        <f t="shared" si="2"/>
        <v>0</v>
      </c>
      <c r="Q10" s="67">
        <f t="shared" si="2"/>
        <v>0.12903225806451613</v>
      </c>
      <c r="R10" s="73">
        <f t="shared" si="2"/>
        <v>1.3870967741935485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202</v>
      </c>
      <c r="B12" s="233">
        <v>35</v>
      </c>
      <c r="C12" s="234">
        <v>6</v>
      </c>
      <c r="D12" s="232">
        <v>0</v>
      </c>
      <c r="E12" s="232">
        <v>6</v>
      </c>
      <c r="F12" s="232">
        <v>2</v>
      </c>
      <c r="G12" s="232">
        <v>4</v>
      </c>
      <c r="H12" s="232">
        <v>0</v>
      </c>
      <c r="I12" s="232">
        <v>2</v>
      </c>
      <c r="J12" s="232">
        <v>0</v>
      </c>
      <c r="K12" s="232">
        <v>0</v>
      </c>
      <c r="L12" s="232">
        <v>0</v>
      </c>
      <c r="M12" s="226">
        <v>2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114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201</v>
      </c>
      <c r="B13" s="233">
        <v>54</v>
      </c>
      <c r="C13" s="234">
        <v>21</v>
      </c>
      <c r="D13" s="232">
        <v>10</v>
      </c>
      <c r="E13" s="232">
        <v>11</v>
      </c>
      <c r="F13" s="232">
        <v>5</v>
      </c>
      <c r="G13" s="232">
        <v>6</v>
      </c>
      <c r="H13" s="232">
        <v>1</v>
      </c>
      <c r="I13" s="232">
        <v>2</v>
      </c>
      <c r="J13" s="232">
        <v>1</v>
      </c>
      <c r="K13" s="226">
        <v>1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116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200</v>
      </c>
      <c r="B14" s="233">
        <v>52</v>
      </c>
      <c r="C14" s="234">
        <v>21</v>
      </c>
      <c r="D14" s="228">
        <v>10</v>
      </c>
      <c r="E14" s="232">
        <v>10</v>
      </c>
      <c r="F14" s="232">
        <v>2</v>
      </c>
      <c r="G14" s="232">
        <v>8</v>
      </c>
      <c r="H14" s="232">
        <v>1</v>
      </c>
      <c r="I14" s="232">
        <v>4</v>
      </c>
      <c r="J14" s="232">
        <v>1</v>
      </c>
      <c r="K14" s="226">
        <v>1</v>
      </c>
      <c r="L14" s="232">
        <v>0</v>
      </c>
      <c r="M14" s="226">
        <v>3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118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199</v>
      </c>
      <c r="B15" s="233">
        <v>53</v>
      </c>
      <c r="C15" s="234">
        <v>22</v>
      </c>
      <c r="D15" s="228">
        <v>9</v>
      </c>
      <c r="E15" s="232">
        <v>13</v>
      </c>
      <c r="F15" s="232">
        <v>5</v>
      </c>
      <c r="G15" s="232">
        <v>8</v>
      </c>
      <c r="H15" s="232">
        <v>2</v>
      </c>
      <c r="I15" s="232">
        <v>3</v>
      </c>
      <c r="J15" s="232">
        <v>0</v>
      </c>
      <c r="K15" s="226">
        <v>2</v>
      </c>
      <c r="L15" s="232">
        <v>0</v>
      </c>
      <c r="M15" s="226">
        <v>1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106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198</v>
      </c>
      <c r="B16" s="233">
        <v>63</v>
      </c>
      <c r="C16" s="234">
        <v>26</v>
      </c>
      <c r="D16" s="228">
        <v>13</v>
      </c>
      <c r="E16" s="232">
        <v>13</v>
      </c>
      <c r="F16" s="232">
        <v>5</v>
      </c>
      <c r="G16" s="232">
        <v>8</v>
      </c>
      <c r="H16" s="232">
        <v>2</v>
      </c>
      <c r="I16" s="232">
        <v>3</v>
      </c>
      <c r="J16" s="232">
        <v>1</v>
      </c>
      <c r="K16" s="226">
        <v>1</v>
      </c>
      <c r="L16" s="232">
        <v>0</v>
      </c>
      <c r="M16" s="232">
        <v>0</v>
      </c>
      <c r="N16" s="232">
        <v>1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108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197</v>
      </c>
      <c r="B17" s="233">
        <v>31</v>
      </c>
      <c r="C17" s="234">
        <v>7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26">
        <v>2</v>
      </c>
      <c r="R17" s="226">
        <v>5</v>
      </c>
      <c r="S17" s="235"/>
      <c r="T17" s="236" t="s">
        <v>110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196</v>
      </c>
      <c r="B18" s="233">
        <v>17</v>
      </c>
      <c r="C18" s="234">
        <v>0</v>
      </c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195</v>
      </c>
      <c r="B19" s="5">
        <v>30</v>
      </c>
      <c r="C19" s="102">
        <v>8</v>
      </c>
      <c r="D19" s="103">
        <v>0</v>
      </c>
      <c r="E19" s="103">
        <v>7</v>
      </c>
      <c r="F19" s="103">
        <v>2</v>
      </c>
      <c r="G19" s="103">
        <v>5</v>
      </c>
      <c r="H19" s="103">
        <v>1</v>
      </c>
      <c r="I19" s="103">
        <v>2</v>
      </c>
      <c r="J19" s="103">
        <v>0</v>
      </c>
      <c r="K19" s="103">
        <v>0</v>
      </c>
      <c r="L19" s="103">
        <v>0</v>
      </c>
      <c r="M19" s="226">
        <v>1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235"/>
      <c r="T19" s="236" t="s">
        <v>114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194</v>
      </c>
      <c r="B20" s="5">
        <v>51</v>
      </c>
      <c r="C20" s="102">
        <v>22</v>
      </c>
      <c r="D20" s="103">
        <v>9</v>
      </c>
      <c r="E20" s="103">
        <v>12</v>
      </c>
      <c r="F20" s="103">
        <v>4</v>
      </c>
      <c r="G20" s="103">
        <v>8</v>
      </c>
      <c r="H20" s="103">
        <v>2</v>
      </c>
      <c r="I20" s="103">
        <v>3</v>
      </c>
      <c r="J20" s="103">
        <v>1</v>
      </c>
      <c r="K20" s="103">
        <v>1</v>
      </c>
      <c r="L20" s="103">
        <v>0</v>
      </c>
      <c r="M20" s="103">
        <v>1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235"/>
      <c r="T20" s="236" t="s">
        <v>116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193</v>
      </c>
      <c r="B21" s="5">
        <v>53</v>
      </c>
      <c r="C21" s="102">
        <v>22</v>
      </c>
      <c r="D21" s="103">
        <v>7</v>
      </c>
      <c r="E21" s="103">
        <v>15</v>
      </c>
      <c r="F21" s="103">
        <v>6</v>
      </c>
      <c r="G21" s="103">
        <v>9</v>
      </c>
      <c r="H21" s="103">
        <v>2</v>
      </c>
      <c r="I21" s="103">
        <v>3</v>
      </c>
      <c r="J21" s="103">
        <v>1</v>
      </c>
      <c r="K21" s="226">
        <v>2</v>
      </c>
      <c r="L21" s="103">
        <v>0</v>
      </c>
      <c r="M21" s="226">
        <v>1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235"/>
      <c r="T21" s="236" t="s">
        <v>118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192</v>
      </c>
      <c r="B22" s="5">
        <v>49</v>
      </c>
      <c r="C22" s="102">
        <v>20</v>
      </c>
      <c r="D22" s="103">
        <v>9</v>
      </c>
      <c r="E22" s="103">
        <v>11</v>
      </c>
      <c r="F22" s="103">
        <v>4</v>
      </c>
      <c r="G22" s="103">
        <v>7</v>
      </c>
      <c r="H22" s="103">
        <v>2</v>
      </c>
      <c r="I22" s="103">
        <v>3</v>
      </c>
      <c r="J22" s="103">
        <v>1</v>
      </c>
      <c r="K22" s="226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235"/>
      <c r="T22" s="236" t="s">
        <v>106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191</v>
      </c>
      <c r="B23" s="5">
        <v>49</v>
      </c>
      <c r="C23" s="102">
        <v>21</v>
      </c>
      <c r="D23" s="103">
        <v>9</v>
      </c>
      <c r="E23" s="103">
        <v>12</v>
      </c>
      <c r="F23" s="103">
        <v>4</v>
      </c>
      <c r="G23" s="103">
        <v>8</v>
      </c>
      <c r="H23" s="103">
        <v>2</v>
      </c>
      <c r="I23" s="103">
        <v>3</v>
      </c>
      <c r="J23" s="103">
        <v>1</v>
      </c>
      <c r="K23" s="226">
        <v>1</v>
      </c>
      <c r="L23" s="103">
        <v>0</v>
      </c>
      <c r="M23" s="226">
        <v>1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235"/>
      <c r="T23" s="236" t="s">
        <v>108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190</v>
      </c>
      <c r="B24" s="5">
        <v>18</v>
      </c>
      <c r="C24" s="102">
        <v>3</v>
      </c>
      <c r="D24" s="226">
        <v>0</v>
      </c>
      <c r="E24" s="226">
        <v>3</v>
      </c>
      <c r="F24" s="103">
        <v>2</v>
      </c>
      <c r="G24" s="103">
        <v>1</v>
      </c>
      <c r="H24" s="103">
        <v>0</v>
      </c>
      <c r="I24" s="103">
        <v>0</v>
      </c>
      <c r="J24" s="103">
        <v>0</v>
      </c>
      <c r="K24" s="226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5"/>
      <c r="T24" s="236" t="s">
        <v>110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189</v>
      </c>
      <c r="B25" s="5">
        <v>17</v>
      </c>
      <c r="C25" s="102">
        <v>1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1</v>
      </c>
      <c r="P25" s="103">
        <v>0</v>
      </c>
      <c r="Q25" s="103">
        <v>0</v>
      </c>
      <c r="R25" s="103">
        <v>0</v>
      </c>
      <c r="S25" s="235"/>
      <c r="T25" s="236" t="s">
        <v>112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47" t="s">
        <v>188</v>
      </c>
      <c r="B26" s="233">
        <v>33</v>
      </c>
      <c r="C26" s="234">
        <v>8</v>
      </c>
      <c r="D26" s="232">
        <v>0</v>
      </c>
      <c r="E26" s="232">
        <v>7</v>
      </c>
      <c r="F26" s="232">
        <v>0</v>
      </c>
      <c r="G26" s="232">
        <v>7</v>
      </c>
      <c r="H26" s="232">
        <v>1</v>
      </c>
      <c r="I26" s="232">
        <v>3</v>
      </c>
      <c r="J26" s="232">
        <v>0</v>
      </c>
      <c r="K26" s="232">
        <v>0</v>
      </c>
      <c r="L26" s="232">
        <v>0</v>
      </c>
      <c r="M26" s="226">
        <v>3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114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187</v>
      </c>
      <c r="B27" s="233">
        <v>54</v>
      </c>
      <c r="C27" s="234">
        <v>23</v>
      </c>
      <c r="D27" s="226">
        <v>0</v>
      </c>
      <c r="E27" s="231">
        <v>23</v>
      </c>
      <c r="F27" s="232">
        <v>5</v>
      </c>
      <c r="G27" s="232">
        <v>18</v>
      </c>
      <c r="H27" s="232">
        <v>3</v>
      </c>
      <c r="I27" s="232">
        <v>2</v>
      </c>
      <c r="J27" s="232">
        <v>0</v>
      </c>
      <c r="K27" s="226">
        <v>2</v>
      </c>
      <c r="L27" s="232">
        <v>0</v>
      </c>
      <c r="M27" s="226">
        <v>10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116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186</v>
      </c>
      <c r="B28" s="233">
        <v>51</v>
      </c>
      <c r="C28" s="234">
        <v>20</v>
      </c>
      <c r="D28" s="226">
        <v>0</v>
      </c>
      <c r="E28" s="231">
        <v>20</v>
      </c>
      <c r="F28" s="232">
        <v>5</v>
      </c>
      <c r="G28" s="232">
        <v>15</v>
      </c>
      <c r="H28" s="232">
        <v>2</v>
      </c>
      <c r="I28" s="232">
        <v>3</v>
      </c>
      <c r="J28" s="232">
        <v>1</v>
      </c>
      <c r="K28" s="226">
        <v>2</v>
      </c>
      <c r="L28" s="232">
        <v>0</v>
      </c>
      <c r="M28" s="226">
        <v>7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118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156</v>
      </c>
      <c r="B29" s="233">
        <v>49</v>
      </c>
      <c r="C29" s="234">
        <v>20</v>
      </c>
      <c r="D29" s="226">
        <v>0</v>
      </c>
      <c r="E29" s="231">
        <v>20</v>
      </c>
      <c r="F29" s="232">
        <v>6</v>
      </c>
      <c r="G29" s="232">
        <v>14</v>
      </c>
      <c r="H29" s="232">
        <v>2</v>
      </c>
      <c r="I29" s="232">
        <v>3</v>
      </c>
      <c r="J29" s="232">
        <v>1</v>
      </c>
      <c r="K29" s="232">
        <v>0</v>
      </c>
      <c r="L29" s="232">
        <v>0</v>
      </c>
      <c r="M29" s="226">
        <v>8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106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29" t="s">
        <v>185</v>
      </c>
      <c r="B30" s="233">
        <v>50</v>
      </c>
      <c r="C30" s="234">
        <v>20</v>
      </c>
      <c r="D30" s="228">
        <v>10</v>
      </c>
      <c r="E30" s="231">
        <v>10</v>
      </c>
      <c r="F30" s="232">
        <v>3</v>
      </c>
      <c r="G30" s="232">
        <v>7</v>
      </c>
      <c r="H30" s="232">
        <v>1</v>
      </c>
      <c r="I30" s="232">
        <v>3</v>
      </c>
      <c r="J30" s="232">
        <v>1</v>
      </c>
      <c r="K30" s="226">
        <v>1</v>
      </c>
      <c r="L30" s="232">
        <v>0</v>
      </c>
      <c r="M30" s="226">
        <v>1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108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184</v>
      </c>
      <c r="B31" s="233">
        <v>20</v>
      </c>
      <c r="C31" s="234">
        <v>2</v>
      </c>
      <c r="D31" s="228">
        <v>1</v>
      </c>
      <c r="E31" s="226">
        <v>1</v>
      </c>
      <c r="F31" s="232">
        <v>1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110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 t="s">
        <v>183</v>
      </c>
      <c r="B32" s="233">
        <v>15</v>
      </c>
      <c r="C32" s="234"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172</v>
      </c>
      <c r="B33" s="233">
        <v>31</v>
      </c>
      <c r="C33" s="234">
        <v>8</v>
      </c>
      <c r="D33" s="263">
        <v>0</v>
      </c>
      <c r="E33" s="263">
        <v>8</v>
      </c>
      <c r="F33" s="263">
        <v>0</v>
      </c>
      <c r="G33" s="263">
        <v>8</v>
      </c>
      <c r="H33" s="263">
        <v>0</v>
      </c>
      <c r="I33" s="263">
        <v>3</v>
      </c>
      <c r="J33" s="263">
        <v>0</v>
      </c>
      <c r="K33" s="263">
        <v>0</v>
      </c>
      <c r="L33" s="263">
        <v>0</v>
      </c>
      <c r="M33" s="226">
        <v>4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35"/>
      <c r="T33" s="236" t="s">
        <v>114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173</v>
      </c>
      <c r="B34" s="233">
        <v>51</v>
      </c>
      <c r="C34" s="234">
        <v>24</v>
      </c>
      <c r="D34" s="228">
        <v>0</v>
      </c>
      <c r="E34" s="231">
        <v>24</v>
      </c>
      <c r="F34" s="263">
        <v>7</v>
      </c>
      <c r="G34" s="263">
        <v>17</v>
      </c>
      <c r="H34" s="263">
        <v>2</v>
      </c>
      <c r="I34" s="263">
        <v>3</v>
      </c>
      <c r="J34" s="263">
        <v>1</v>
      </c>
      <c r="K34" s="226">
        <v>2</v>
      </c>
      <c r="L34" s="263">
        <v>0</v>
      </c>
      <c r="M34" s="226">
        <v>9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35"/>
      <c r="T34" s="236" t="s">
        <v>116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 t="s">
        <v>174</v>
      </c>
      <c r="B35" s="233">
        <v>47</v>
      </c>
      <c r="C35" s="234">
        <v>20</v>
      </c>
      <c r="D35" s="228">
        <v>10</v>
      </c>
      <c r="E35" s="231">
        <v>10</v>
      </c>
      <c r="F35" s="263">
        <v>3</v>
      </c>
      <c r="G35" s="263">
        <v>7</v>
      </c>
      <c r="H35" s="263">
        <v>1</v>
      </c>
      <c r="I35" s="263">
        <v>2</v>
      </c>
      <c r="J35" s="263">
        <v>1</v>
      </c>
      <c r="K35" s="226">
        <v>1</v>
      </c>
      <c r="L35" s="263">
        <v>0</v>
      </c>
      <c r="M35" s="226">
        <v>1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35"/>
      <c r="T35" s="236" t="s">
        <v>118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175</v>
      </c>
      <c r="B36" s="233">
        <v>47</v>
      </c>
      <c r="C36" s="234">
        <v>19</v>
      </c>
      <c r="D36" s="228">
        <v>10</v>
      </c>
      <c r="E36" s="231">
        <v>9</v>
      </c>
      <c r="F36" s="263">
        <v>2</v>
      </c>
      <c r="G36" s="263">
        <v>7</v>
      </c>
      <c r="H36" s="263">
        <v>1</v>
      </c>
      <c r="I36" s="263">
        <v>2</v>
      </c>
      <c r="J36" s="263">
        <v>1</v>
      </c>
      <c r="K36" s="226">
        <v>2</v>
      </c>
      <c r="L36" s="263">
        <v>0</v>
      </c>
      <c r="M36" s="226">
        <v>1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35"/>
      <c r="T36" s="236" t="s">
        <v>106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176</v>
      </c>
      <c r="B37" s="233">
        <v>47</v>
      </c>
      <c r="C37" s="234">
        <v>18</v>
      </c>
      <c r="D37" s="228">
        <v>6</v>
      </c>
      <c r="E37" s="231">
        <v>12</v>
      </c>
      <c r="F37" s="263">
        <v>4</v>
      </c>
      <c r="G37" s="263">
        <v>8</v>
      </c>
      <c r="H37" s="263">
        <v>2</v>
      </c>
      <c r="I37" s="263">
        <v>3</v>
      </c>
      <c r="J37" s="263">
        <v>1</v>
      </c>
      <c r="K37" s="226">
        <v>1</v>
      </c>
      <c r="L37" s="263">
        <v>0</v>
      </c>
      <c r="M37" s="226">
        <v>1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235"/>
      <c r="T37" s="236" t="s">
        <v>108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177</v>
      </c>
      <c r="B38" s="233">
        <v>19</v>
      </c>
      <c r="C38" s="234">
        <v>2</v>
      </c>
      <c r="D38" s="263">
        <v>2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v>0</v>
      </c>
      <c r="R38" s="263">
        <v>0</v>
      </c>
      <c r="S38" s="235"/>
      <c r="T38" s="236" t="s">
        <v>110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178</v>
      </c>
      <c r="B39" s="233">
        <v>17</v>
      </c>
      <c r="C39" s="234">
        <v>1</v>
      </c>
      <c r="D39" s="263">
        <v>0</v>
      </c>
      <c r="E39" s="263">
        <v>0</v>
      </c>
      <c r="F39" s="263">
        <v>0</v>
      </c>
      <c r="G39" s="263">
        <v>0</v>
      </c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3">
        <v>0</v>
      </c>
      <c r="N39" s="263">
        <v>0</v>
      </c>
      <c r="O39" s="263">
        <v>1</v>
      </c>
      <c r="P39" s="263">
        <v>0</v>
      </c>
      <c r="Q39" s="263">
        <v>0</v>
      </c>
      <c r="R39" s="263">
        <v>0</v>
      </c>
      <c r="S39" s="235"/>
      <c r="T39" s="236" t="s">
        <v>112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 t="s">
        <v>179</v>
      </c>
      <c r="B40" s="233">
        <v>25</v>
      </c>
      <c r="C40" s="234">
        <v>5</v>
      </c>
      <c r="D40" s="263">
        <v>0</v>
      </c>
      <c r="E40" s="263">
        <v>5</v>
      </c>
      <c r="F40" s="263">
        <v>0</v>
      </c>
      <c r="G40" s="263">
        <v>5</v>
      </c>
      <c r="H40" s="263">
        <v>0</v>
      </c>
      <c r="I40" s="263">
        <v>1</v>
      </c>
      <c r="J40" s="263">
        <v>0</v>
      </c>
      <c r="K40" s="263">
        <v>0</v>
      </c>
      <c r="L40" s="263">
        <v>0</v>
      </c>
      <c r="M40" s="263">
        <v>4</v>
      </c>
      <c r="N40" s="263">
        <v>0</v>
      </c>
      <c r="O40" s="263">
        <v>0</v>
      </c>
      <c r="P40" s="263">
        <v>0</v>
      </c>
      <c r="Q40" s="263">
        <v>0</v>
      </c>
      <c r="R40" s="263">
        <v>0</v>
      </c>
      <c r="S40" s="235"/>
      <c r="T40" s="236" t="s">
        <v>114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 t="s">
        <v>180</v>
      </c>
      <c r="B41" s="233">
        <v>46</v>
      </c>
      <c r="C41" s="234">
        <v>20</v>
      </c>
      <c r="D41" s="226">
        <v>0</v>
      </c>
      <c r="E41" s="228">
        <v>1</v>
      </c>
      <c r="F41" s="263">
        <v>0</v>
      </c>
      <c r="G41" s="263">
        <v>1</v>
      </c>
      <c r="H41" s="263">
        <v>0</v>
      </c>
      <c r="I41" s="263">
        <v>1</v>
      </c>
      <c r="J41" s="263">
        <v>0</v>
      </c>
      <c r="K41" s="263">
        <v>0</v>
      </c>
      <c r="L41" s="263">
        <v>0</v>
      </c>
      <c r="M41" s="263">
        <v>0</v>
      </c>
      <c r="N41" s="263">
        <v>0</v>
      </c>
      <c r="O41" s="263">
        <v>0</v>
      </c>
      <c r="P41" s="263">
        <v>0</v>
      </c>
      <c r="Q41" s="226">
        <v>1</v>
      </c>
      <c r="R41" s="226">
        <v>18</v>
      </c>
      <c r="S41" s="235"/>
      <c r="T41" s="236" t="s">
        <v>116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 t="s">
        <v>181</v>
      </c>
      <c r="B42" s="233">
        <v>50</v>
      </c>
      <c r="C42" s="234">
        <v>21</v>
      </c>
      <c r="D42" s="226">
        <v>0</v>
      </c>
      <c r="E42" s="226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64">
        <v>0</v>
      </c>
      <c r="L42" s="232">
        <v>0</v>
      </c>
      <c r="M42" s="264">
        <v>0</v>
      </c>
      <c r="N42" s="232">
        <v>0</v>
      </c>
      <c r="O42" s="232">
        <v>0</v>
      </c>
      <c r="P42" s="232">
        <v>0</v>
      </c>
      <c r="Q42" s="226">
        <v>1</v>
      </c>
      <c r="R42" s="226">
        <v>20</v>
      </c>
      <c r="S42" s="235"/>
      <c r="T42" s="236" t="s">
        <v>118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76" t="s">
        <v>34</v>
      </c>
      <c r="B1" s="277"/>
      <c r="C1" s="186"/>
      <c r="D1" s="187" t="s">
        <v>204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8"/>
      <c r="T1" s="189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0" customHeight="1" hidden="1" thickBot="1">
      <c r="A2" s="277"/>
      <c r="B2" s="277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  <c r="T2" s="189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2.75" customHeight="1" thickTop="1">
      <c r="A3" s="277"/>
      <c r="B3" s="277"/>
      <c r="C3" s="190"/>
      <c r="D3" s="45" t="s">
        <v>2</v>
      </c>
      <c r="E3" s="12"/>
      <c r="F3" s="13"/>
      <c r="G3" s="15" t="s">
        <v>5</v>
      </c>
      <c r="H3" s="191"/>
      <c r="I3" s="191"/>
      <c r="J3" s="191"/>
      <c r="K3" s="191"/>
      <c r="L3" s="191"/>
      <c r="M3" s="191"/>
      <c r="N3" s="192"/>
      <c r="O3" s="193"/>
      <c r="P3" s="194"/>
      <c r="Q3" s="195"/>
      <c r="R3" s="196"/>
      <c r="S3" s="188"/>
      <c r="T3" s="189"/>
      <c r="U3" s="188"/>
      <c r="V3" s="188"/>
      <c r="W3" s="188"/>
      <c r="X3" s="188"/>
      <c r="Y3" s="188"/>
      <c r="Z3" s="188"/>
      <c r="AA3" s="188"/>
      <c r="AB3" s="188"/>
      <c r="AC3" s="188"/>
    </row>
    <row r="4" spans="1:29" ht="12" customHeight="1">
      <c r="A4" s="277"/>
      <c r="B4" s="277"/>
      <c r="C4" s="190"/>
      <c r="D4" s="46" t="s">
        <v>76</v>
      </c>
      <c r="E4" s="17"/>
      <c r="F4" s="18"/>
      <c r="G4" s="19" t="s">
        <v>7</v>
      </c>
      <c r="H4" s="197"/>
      <c r="I4" s="197"/>
      <c r="J4" s="197"/>
      <c r="K4" s="197"/>
      <c r="L4" s="197"/>
      <c r="M4" s="197"/>
      <c r="N4" s="198"/>
      <c r="O4" s="84" t="s">
        <v>25</v>
      </c>
      <c r="P4" s="85" t="s">
        <v>75</v>
      </c>
      <c r="Q4" s="86" t="s">
        <v>55</v>
      </c>
      <c r="R4" s="87" t="s">
        <v>55</v>
      </c>
      <c r="S4" s="188"/>
      <c r="T4" s="189"/>
      <c r="U4" s="188"/>
      <c r="V4" s="188"/>
      <c r="W4" s="188"/>
      <c r="X4" s="188"/>
      <c r="Y4" s="188"/>
      <c r="Z4" s="188"/>
      <c r="AA4" s="188"/>
      <c r="AB4" s="188"/>
      <c r="AC4" s="188"/>
    </row>
    <row r="5" spans="1:29" ht="27" customHeight="1" thickBot="1">
      <c r="A5" s="277"/>
      <c r="B5" s="277"/>
      <c r="C5" s="117"/>
      <c r="D5" s="46" t="s">
        <v>0</v>
      </c>
      <c r="E5" s="23" t="s">
        <v>48</v>
      </c>
      <c r="F5" s="199"/>
      <c r="G5" s="199"/>
      <c r="H5" s="18"/>
      <c r="I5" s="18"/>
      <c r="J5" s="18"/>
      <c r="K5" s="18"/>
      <c r="L5" s="18"/>
      <c r="M5" s="18"/>
      <c r="N5" s="200"/>
      <c r="O5" s="201"/>
      <c r="P5" s="202"/>
      <c r="Q5" s="141" t="s">
        <v>56</v>
      </c>
      <c r="R5" s="142" t="s">
        <v>57</v>
      </c>
      <c r="S5" s="203"/>
      <c r="T5" s="189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ht="29.25" customHeight="1" thickBot="1" thickTop="1">
      <c r="A6" s="277"/>
      <c r="B6" s="277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4"/>
      <c r="I6" s="204"/>
      <c r="J6" s="204"/>
      <c r="K6" s="204"/>
      <c r="L6" s="204"/>
      <c r="M6" s="204"/>
      <c r="N6" s="205"/>
      <c r="O6" s="201"/>
      <c r="P6" s="202"/>
      <c r="Q6" s="206"/>
      <c r="R6" s="207"/>
      <c r="S6" s="203"/>
      <c r="T6" s="189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ht="66" customHeight="1" thickBot="1" thickTop="1">
      <c r="A7" s="88"/>
      <c r="B7" s="182" t="s">
        <v>9</v>
      </c>
      <c r="C7" s="183" t="s">
        <v>1</v>
      </c>
      <c r="D7" s="46" t="s">
        <v>39</v>
      </c>
      <c r="E7" s="96" t="s">
        <v>42</v>
      </c>
      <c r="F7" s="31" t="s">
        <v>38</v>
      </c>
      <c r="G7" s="184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8"/>
      <c r="T7" s="189"/>
      <c r="U7" s="189" t="s">
        <v>58</v>
      </c>
      <c r="V7" s="188"/>
      <c r="W7" s="188"/>
      <c r="X7" s="188"/>
      <c r="Y7" s="188"/>
      <c r="Z7" s="188"/>
      <c r="AA7" s="188"/>
      <c r="AB7" s="188"/>
      <c r="AC7" s="188"/>
    </row>
    <row r="8" spans="1:29" ht="14.25" customHeight="1" thickBot="1" thickTop="1">
      <c r="A8" s="185" t="s">
        <v>0</v>
      </c>
      <c r="B8" s="148">
        <f aca="true" t="shared" si="0" ref="B8:Q8">SUM(B12:B44)</f>
        <v>1334</v>
      </c>
      <c r="C8" s="7">
        <f t="shared" si="0"/>
        <v>372</v>
      </c>
      <c r="D8" s="47">
        <f t="shared" si="0"/>
        <v>67</v>
      </c>
      <c r="E8" s="32">
        <f t="shared" si="0"/>
        <v>182</v>
      </c>
      <c r="F8" s="35">
        <f t="shared" si="0"/>
        <v>51</v>
      </c>
      <c r="G8" s="38">
        <f t="shared" si="0"/>
        <v>126</v>
      </c>
      <c r="H8" s="42">
        <f t="shared" si="0"/>
        <v>14</v>
      </c>
      <c r="I8" s="42">
        <f t="shared" si="0"/>
        <v>39</v>
      </c>
      <c r="J8" s="42">
        <f t="shared" si="0"/>
        <v>11</v>
      </c>
      <c r="K8" s="42">
        <f>SUM(K12:K44)</f>
        <v>10</v>
      </c>
      <c r="L8" s="42">
        <f>SUM(L12:L44)</f>
        <v>0</v>
      </c>
      <c r="M8" s="42">
        <f t="shared" si="0"/>
        <v>55</v>
      </c>
      <c r="N8" s="42">
        <f t="shared" si="0"/>
        <v>2</v>
      </c>
      <c r="O8" s="42">
        <f t="shared" si="0"/>
        <v>4</v>
      </c>
      <c r="P8" s="42">
        <f t="shared" si="0"/>
        <v>2</v>
      </c>
      <c r="Q8" s="42">
        <f t="shared" si="0"/>
        <v>4</v>
      </c>
      <c r="R8" s="42">
        <f>SUM(R13:R44)</f>
        <v>112</v>
      </c>
      <c r="S8" s="188"/>
      <c r="T8" s="189"/>
      <c r="U8" s="208" t="s">
        <v>54</v>
      </c>
      <c r="V8" s="188"/>
      <c r="W8" s="188"/>
      <c r="X8" s="188"/>
      <c r="Y8" s="188"/>
      <c r="Z8" s="188"/>
      <c r="AA8" s="188"/>
      <c r="AB8" s="188"/>
      <c r="AC8" s="188"/>
    </row>
    <row r="9" spans="1:29" ht="14.25" thickBot="1" thickTop="1">
      <c r="A9" s="185" t="s">
        <v>3</v>
      </c>
      <c r="B9" s="209"/>
      <c r="C9" s="58">
        <f>COUNT($C12:C44)</f>
        <v>30</v>
      </c>
      <c r="D9" s="48">
        <f aca="true" t="shared" si="1" ref="D9:R9">D8/$C$8</f>
        <v>0.18010752688172044</v>
      </c>
      <c r="E9" s="33">
        <f t="shared" si="1"/>
        <v>0.489247311827957</v>
      </c>
      <c r="F9" s="36">
        <f t="shared" si="1"/>
        <v>0.13709677419354838</v>
      </c>
      <c r="G9" s="39">
        <f t="shared" si="1"/>
        <v>0.3387096774193548</v>
      </c>
      <c r="H9" s="43">
        <f t="shared" si="1"/>
        <v>0.03763440860215054</v>
      </c>
      <c r="I9" s="43">
        <f t="shared" si="1"/>
        <v>0.10483870967741936</v>
      </c>
      <c r="J9" s="43">
        <f t="shared" si="1"/>
        <v>0.02956989247311828</v>
      </c>
      <c r="K9" s="43">
        <f t="shared" si="1"/>
        <v>0.026881720430107527</v>
      </c>
      <c r="L9" s="43">
        <f t="shared" si="1"/>
        <v>0</v>
      </c>
      <c r="M9" s="43">
        <f t="shared" si="1"/>
        <v>0.1478494623655914</v>
      </c>
      <c r="N9" s="43">
        <f t="shared" si="1"/>
        <v>0.005376344086021506</v>
      </c>
      <c r="O9" s="62">
        <f t="shared" si="1"/>
        <v>0.010752688172043012</v>
      </c>
      <c r="P9" s="77">
        <f t="shared" si="1"/>
        <v>0.005376344086021506</v>
      </c>
      <c r="Q9" s="66">
        <f t="shared" si="1"/>
        <v>0.010752688172043012</v>
      </c>
      <c r="R9" s="72">
        <f t="shared" si="1"/>
        <v>0.3010752688172043</v>
      </c>
      <c r="S9" s="188"/>
      <c r="T9" s="189"/>
      <c r="U9" s="210" t="s">
        <v>59</v>
      </c>
      <c r="V9" s="188"/>
      <c r="W9" s="188"/>
      <c r="X9" s="188"/>
      <c r="Y9" s="188"/>
      <c r="Z9" s="188"/>
      <c r="AA9" s="188"/>
      <c r="AB9" s="188"/>
      <c r="AC9" s="188"/>
    </row>
    <row r="10" spans="1:29" ht="14.25" thickBot="1" thickTop="1">
      <c r="A10" s="185" t="s">
        <v>4</v>
      </c>
      <c r="B10" s="9">
        <f>B8/C9</f>
        <v>44.46666666666667</v>
      </c>
      <c r="C10" s="9">
        <f>C8/C9</f>
        <v>12.4</v>
      </c>
      <c r="D10" s="49">
        <f aca="true" t="shared" si="2" ref="D10:R10">D8/$C$9</f>
        <v>2.2333333333333334</v>
      </c>
      <c r="E10" s="34">
        <f t="shared" si="2"/>
        <v>6.066666666666666</v>
      </c>
      <c r="F10" s="37">
        <f t="shared" si="2"/>
        <v>1.7</v>
      </c>
      <c r="G10" s="40">
        <f t="shared" si="2"/>
        <v>4.2</v>
      </c>
      <c r="H10" s="44">
        <f t="shared" si="2"/>
        <v>0.4666666666666667</v>
      </c>
      <c r="I10" s="44">
        <f t="shared" si="2"/>
        <v>1.3</v>
      </c>
      <c r="J10" s="44">
        <f t="shared" si="2"/>
        <v>0.36666666666666664</v>
      </c>
      <c r="K10" s="44">
        <f>K8/$C$9</f>
        <v>0.3333333333333333</v>
      </c>
      <c r="L10" s="44">
        <f>L8/$C$9</f>
        <v>0</v>
      </c>
      <c r="M10" s="44">
        <f t="shared" si="2"/>
        <v>1.8333333333333333</v>
      </c>
      <c r="N10" s="44">
        <f t="shared" si="2"/>
        <v>0.06666666666666667</v>
      </c>
      <c r="O10" s="63">
        <f t="shared" si="2"/>
        <v>0.13333333333333333</v>
      </c>
      <c r="P10" s="78">
        <f t="shared" si="2"/>
        <v>0.06666666666666667</v>
      </c>
      <c r="Q10" s="67">
        <f t="shared" si="2"/>
        <v>0.13333333333333333</v>
      </c>
      <c r="R10" s="73">
        <f t="shared" si="2"/>
        <v>3.7333333333333334</v>
      </c>
      <c r="S10" s="188"/>
      <c r="T10" s="189"/>
      <c r="U10" s="211" t="s">
        <v>60</v>
      </c>
      <c r="V10" s="188"/>
      <c r="W10" s="188"/>
      <c r="X10" s="188"/>
      <c r="Y10" s="188"/>
      <c r="Z10" s="188"/>
      <c r="AA10" s="188"/>
      <c r="AB10" s="188"/>
      <c r="AC10" s="188"/>
    </row>
    <row r="11" spans="1:52" ht="14.25" customHeight="1" thickBot="1" thickTop="1">
      <c r="A11" s="157" t="s">
        <v>64</v>
      </c>
      <c r="B11" s="158" t="s">
        <v>63</v>
      </c>
      <c r="C11" s="188"/>
      <c r="D11" s="188"/>
      <c r="E11" s="188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8"/>
      <c r="T11" s="236"/>
      <c r="U11" s="208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235</v>
      </c>
      <c r="B12" s="233">
        <v>26</v>
      </c>
      <c r="C12" s="234">
        <v>3</v>
      </c>
      <c r="D12" s="228">
        <v>2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26">
        <v>1</v>
      </c>
      <c r="S12" s="235"/>
      <c r="T12" s="236" t="s">
        <v>110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234</v>
      </c>
      <c r="B13" s="233">
        <v>28</v>
      </c>
      <c r="C13" s="234">
        <v>0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112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233</v>
      </c>
      <c r="B14" s="233">
        <v>30</v>
      </c>
      <c r="C14" s="234">
        <v>5</v>
      </c>
      <c r="D14" s="232">
        <v>0</v>
      </c>
      <c r="E14" s="232">
        <v>5</v>
      </c>
      <c r="F14" s="232">
        <v>0</v>
      </c>
      <c r="G14" s="232">
        <v>5</v>
      </c>
      <c r="H14" s="232">
        <v>0</v>
      </c>
      <c r="I14" s="232">
        <v>2</v>
      </c>
      <c r="J14" s="232">
        <v>0</v>
      </c>
      <c r="K14" s="232">
        <v>0</v>
      </c>
      <c r="L14" s="232">
        <v>0</v>
      </c>
      <c r="M14" s="226">
        <v>3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114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29" t="s">
        <v>232</v>
      </c>
      <c r="B15" s="233">
        <v>59</v>
      </c>
      <c r="C15" s="234">
        <v>19</v>
      </c>
      <c r="D15" s="226">
        <v>0</v>
      </c>
      <c r="E15" s="231">
        <v>14</v>
      </c>
      <c r="F15" s="232">
        <v>3</v>
      </c>
      <c r="G15" s="232">
        <v>11</v>
      </c>
      <c r="H15" s="232">
        <v>2</v>
      </c>
      <c r="I15" s="232">
        <v>2</v>
      </c>
      <c r="J15" s="232">
        <v>1</v>
      </c>
      <c r="K15" s="226">
        <v>1</v>
      </c>
      <c r="L15" s="232">
        <v>0</v>
      </c>
      <c r="M15" s="226">
        <v>5</v>
      </c>
      <c r="N15" s="232">
        <v>0</v>
      </c>
      <c r="O15" s="232">
        <v>0</v>
      </c>
      <c r="P15" s="232">
        <v>0</v>
      </c>
      <c r="Q15" s="232">
        <v>0</v>
      </c>
      <c r="R15" s="226">
        <v>5</v>
      </c>
      <c r="S15" s="235"/>
      <c r="T15" s="236" t="s">
        <v>116</v>
      </c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29" ht="14.25" customHeight="1" thickBot="1" thickTop="1">
      <c r="A16" s="147" t="s">
        <v>231</v>
      </c>
      <c r="B16" s="233">
        <v>61</v>
      </c>
      <c r="C16" s="234">
        <v>23</v>
      </c>
      <c r="D16" s="226">
        <v>0</v>
      </c>
      <c r="E16" s="231">
        <v>23</v>
      </c>
      <c r="F16" s="232">
        <v>5</v>
      </c>
      <c r="G16" s="232">
        <v>18</v>
      </c>
      <c r="H16" s="232">
        <v>2</v>
      </c>
      <c r="I16" s="232">
        <v>3</v>
      </c>
      <c r="J16" s="232">
        <v>1</v>
      </c>
      <c r="K16" s="265">
        <v>1</v>
      </c>
      <c r="L16" s="232">
        <v>0</v>
      </c>
      <c r="M16" s="265">
        <v>11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118</v>
      </c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1:29" ht="14.25" customHeight="1" thickBot="1" thickTop="1">
      <c r="A17" s="147" t="s">
        <v>230</v>
      </c>
      <c r="B17" s="233">
        <v>59</v>
      </c>
      <c r="C17" s="234">
        <v>21</v>
      </c>
      <c r="D17" s="226">
        <v>0</v>
      </c>
      <c r="E17" s="231">
        <v>21</v>
      </c>
      <c r="F17" s="232">
        <v>5</v>
      </c>
      <c r="G17" s="232">
        <v>16</v>
      </c>
      <c r="H17" s="232">
        <v>1</v>
      </c>
      <c r="I17" s="232">
        <v>3</v>
      </c>
      <c r="J17" s="232">
        <v>0</v>
      </c>
      <c r="K17" s="265">
        <v>1</v>
      </c>
      <c r="L17" s="232">
        <v>0</v>
      </c>
      <c r="M17" s="265">
        <v>10</v>
      </c>
      <c r="N17" s="232">
        <v>1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106</v>
      </c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29" ht="14.25" customHeight="1" thickBot="1" thickTop="1">
      <c r="A18" s="147" t="s">
        <v>229</v>
      </c>
      <c r="B18" s="233">
        <v>58</v>
      </c>
      <c r="C18" s="234">
        <v>20</v>
      </c>
      <c r="D18" s="226">
        <v>0</v>
      </c>
      <c r="E18" s="231">
        <v>20</v>
      </c>
      <c r="F18" s="232">
        <v>5</v>
      </c>
      <c r="G18" s="232">
        <v>15</v>
      </c>
      <c r="H18" s="232">
        <v>1</v>
      </c>
      <c r="I18" s="232">
        <v>3</v>
      </c>
      <c r="J18" s="232">
        <v>1</v>
      </c>
      <c r="K18" s="265">
        <v>1</v>
      </c>
      <c r="L18" s="232">
        <v>0</v>
      </c>
      <c r="M18" s="265">
        <v>9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108</v>
      </c>
      <c r="U18" s="128"/>
      <c r="V18" s="128"/>
      <c r="W18" s="128"/>
      <c r="X18" s="188"/>
      <c r="Y18" s="188"/>
      <c r="Z18" s="188"/>
      <c r="AA18" s="188"/>
      <c r="AB18" s="188"/>
      <c r="AC18" s="188"/>
    </row>
    <row r="19" spans="1:29" ht="14.25" customHeight="1" thickBot="1" thickTop="1">
      <c r="A19" s="229" t="s">
        <v>228</v>
      </c>
      <c r="B19" s="233">
        <v>26</v>
      </c>
      <c r="C19" s="234">
        <v>2</v>
      </c>
      <c r="D19" s="228">
        <v>1</v>
      </c>
      <c r="E19" s="226">
        <v>1</v>
      </c>
      <c r="F19" s="232">
        <v>1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48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110</v>
      </c>
      <c r="U19" s="128"/>
      <c r="V19" s="188"/>
      <c r="W19" s="188"/>
      <c r="X19" s="188"/>
      <c r="Y19" s="188"/>
      <c r="Z19" s="188"/>
      <c r="AA19" s="188"/>
      <c r="AB19" s="188"/>
      <c r="AC19" s="188"/>
    </row>
    <row r="20" spans="1:29" ht="14.25" customHeight="1" thickBot="1" thickTop="1">
      <c r="A20" s="229" t="s">
        <v>227</v>
      </c>
      <c r="B20" s="233">
        <v>25</v>
      </c>
      <c r="C20" s="234">
        <v>1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1</v>
      </c>
      <c r="P20" s="232">
        <v>0</v>
      </c>
      <c r="Q20" s="232">
        <v>0</v>
      </c>
      <c r="R20" s="232">
        <v>0</v>
      </c>
      <c r="S20" s="235"/>
      <c r="T20" s="236" t="s">
        <v>112</v>
      </c>
      <c r="U20" s="128"/>
      <c r="V20" s="128"/>
      <c r="W20" s="128"/>
      <c r="X20" s="188"/>
      <c r="Y20" s="188"/>
      <c r="Z20" s="188"/>
      <c r="AA20" s="188"/>
      <c r="AB20" s="188"/>
      <c r="AC20" s="188"/>
    </row>
    <row r="21" spans="1:29" ht="14.25" customHeight="1" thickBot="1" thickTop="1">
      <c r="A21" s="147" t="s">
        <v>226</v>
      </c>
      <c r="B21" s="233">
        <v>34</v>
      </c>
      <c r="C21" s="234">
        <v>7</v>
      </c>
      <c r="D21" s="232">
        <v>0</v>
      </c>
      <c r="E21" s="232">
        <v>7</v>
      </c>
      <c r="F21" s="232">
        <v>0</v>
      </c>
      <c r="G21" s="232">
        <v>7</v>
      </c>
      <c r="H21" s="232">
        <v>1</v>
      </c>
      <c r="I21" s="232">
        <v>1</v>
      </c>
      <c r="J21" s="232">
        <v>1</v>
      </c>
      <c r="K21" s="232">
        <v>0</v>
      </c>
      <c r="L21" s="232">
        <v>0</v>
      </c>
      <c r="M21" s="226">
        <v>4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114</v>
      </c>
      <c r="U21" s="128"/>
      <c r="V21" s="188"/>
      <c r="W21" s="188"/>
      <c r="X21" s="188"/>
      <c r="Y21" s="188"/>
      <c r="Z21" s="188"/>
      <c r="AA21" s="188"/>
      <c r="AB21" s="188"/>
      <c r="AC21" s="188"/>
    </row>
    <row r="22" spans="1:29" ht="14.25" customHeight="1" thickBot="1" thickTop="1">
      <c r="A22" s="229" t="s">
        <v>225</v>
      </c>
      <c r="B22" s="233">
        <v>68</v>
      </c>
      <c r="C22" s="234">
        <v>24</v>
      </c>
      <c r="D22" s="226">
        <v>0</v>
      </c>
      <c r="E22" s="226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26">
        <v>1</v>
      </c>
      <c r="R22" s="226">
        <v>23</v>
      </c>
      <c r="S22" s="235"/>
      <c r="T22" s="236" t="s">
        <v>116</v>
      </c>
      <c r="U22" s="188"/>
      <c r="V22" s="188"/>
      <c r="W22" s="188"/>
      <c r="X22" s="188"/>
      <c r="Y22" s="188"/>
      <c r="Z22" s="188"/>
      <c r="AA22" s="188"/>
      <c r="AB22" s="188"/>
      <c r="AC22" s="188"/>
    </row>
    <row r="23" spans="1:29" ht="14.25" customHeight="1" thickBot="1" thickTop="1">
      <c r="A23" s="229" t="s">
        <v>224</v>
      </c>
      <c r="B23" s="233">
        <v>67</v>
      </c>
      <c r="C23" s="234">
        <v>23</v>
      </c>
      <c r="D23" s="226">
        <v>0</v>
      </c>
      <c r="E23" s="226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48">
        <v>0</v>
      </c>
      <c r="L23" s="232">
        <v>0</v>
      </c>
      <c r="M23" s="248">
        <v>0</v>
      </c>
      <c r="N23" s="232">
        <v>0</v>
      </c>
      <c r="O23" s="232">
        <v>0</v>
      </c>
      <c r="P23" s="226">
        <v>1</v>
      </c>
      <c r="Q23" s="226">
        <v>1</v>
      </c>
      <c r="R23" s="226">
        <v>21</v>
      </c>
      <c r="S23" s="235"/>
      <c r="T23" s="236" t="s">
        <v>118</v>
      </c>
      <c r="U23" s="128"/>
      <c r="V23" s="188"/>
      <c r="W23" s="188"/>
      <c r="X23" s="188"/>
      <c r="Y23" s="188"/>
      <c r="Z23" s="188"/>
      <c r="AA23" s="188"/>
      <c r="AB23" s="188"/>
      <c r="AC23" s="188"/>
    </row>
    <row r="24" spans="1:29" ht="14.25" customHeight="1" thickBot="1" thickTop="1">
      <c r="A24" s="229" t="s">
        <v>223</v>
      </c>
      <c r="B24" s="233">
        <v>57</v>
      </c>
      <c r="C24" s="234">
        <v>21</v>
      </c>
      <c r="D24" s="226">
        <v>0</v>
      </c>
      <c r="E24" s="226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48">
        <v>0</v>
      </c>
      <c r="L24" s="232">
        <v>0</v>
      </c>
      <c r="M24" s="248">
        <v>0</v>
      </c>
      <c r="N24" s="232">
        <v>0</v>
      </c>
      <c r="O24" s="232">
        <v>0</v>
      </c>
      <c r="P24" s="232">
        <v>0</v>
      </c>
      <c r="Q24" s="232">
        <v>0</v>
      </c>
      <c r="R24" s="226">
        <v>21</v>
      </c>
      <c r="S24" s="235"/>
      <c r="T24" s="236" t="s">
        <v>106</v>
      </c>
      <c r="U24" s="188"/>
      <c r="V24" s="188"/>
      <c r="W24" s="188"/>
      <c r="X24" s="188"/>
      <c r="Y24" s="188"/>
      <c r="Z24" s="188"/>
      <c r="AA24" s="188"/>
      <c r="AB24" s="188"/>
      <c r="AC24" s="188"/>
    </row>
    <row r="25" spans="1:29" ht="14.25" customHeight="1" thickBot="1" thickTop="1">
      <c r="A25" s="229" t="s">
        <v>222</v>
      </c>
      <c r="B25" s="233">
        <v>60</v>
      </c>
      <c r="C25" s="234">
        <v>20</v>
      </c>
      <c r="D25" s="226">
        <v>0</v>
      </c>
      <c r="E25" s="226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48">
        <v>0</v>
      </c>
      <c r="L25" s="232">
        <v>0</v>
      </c>
      <c r="M25" s="248">
        <v>0</v>
      </c>
      <c r="N25" s="232">
        <v>0</v>
      </c>
      <c r="O25" s="232">
        <v>0</v>
      </c>
      <c r="P25" s="232">
        <v>0</v>
      </c>
      <c r="Q25" s="232">
        <v>0</v>
      </c>
      <c r="R25" s="226">
        <v>20</v>
      </c>
      <c r="S25" s="235"/>
      <c r="T25" s="236" t="s">
        <v>108</v>
      </c>
      <c r="U25" s="188"/>
      <c r="V25" s="188"/>
      <c r="W25" s="188"/>
      <c r="X25" s="188"/>
      <c r="Y25" s="188"/>
      <c r="Z25" s="188"/>
      <c r="AA25" s="188"/>
      <c r="AB25" s="188"/>
      <c r="AC25" s="188"/>
    </row>
    <row r="26" spans="1:29" ht="14.25" customHeight="1" thickBot="1" thickTop="1">
      <c r="A26" s="229" t="s">
        <v>221</v>
      </c>
      <c r="B26" s="233">
        <v>27</v>
      </c>
      <c r="C26" s="234">
        <v>6</v>
      </c>
      <c r="D26" s="226">
        <v>0</v>
      </c>
      <c r="E26" s="226">
        <v>6</v>
      </c>
      <c r="F26" s="232">
        <v>2</v>
      </c>
      <c r="G26" s="232">
        <v>4</v>
      </c>
      <c r="H26" s="232">
        <v>0</v>
      </c>
      <c r="I26" s="232">
        <v>2</v>
      </c>
      <c r="J26" s="232">
        <v>0</v>
      </c>
      <c r="K26" s="232">
        <v>0</v>
      </c>
      <c r="L26" s="232">
        <v>0</v>
      </c>
      <c r="M26" s="265">
        <v>2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110</v>
      </c>
      <c r="U26" s="188"/>
      <c r="V26" s="188"/>
      <c r="W26" s="188"/>
      <c r="X26" s="188"/>
      <c r="Y26" s="188"/>
      <c r="Z26" s="188"/>
      <c r="AA26" s="188"/>
      <c r="AB26" s="188"/>
      <c r="AC26" s="188"/>
    </row>
    <row r="27" spans="1:29" ht="14.25" customHeight="1" thickBot="1" thickTop="1">
      <c r="A27" s="229" t="s">
        <v>220</v>
      </c>
      <c r="B27" s="233">
        <v>26</v>
      </c>
      <c r="C27" s="234">
        <v>2</v>
      </c>
      <c r="D27" s="232">
        <v>0</v>
      </c>
      <c r="E27" s="226">
        <v>2</v>
      </c>
      <c r="F27" s="232">
        <v>1</v>
      </c>
      <c r="G27" s="232">
        <v>1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26">
        <v>1</v>
      </c>
      <c r="N27" s="232">
        <v>0</v>
      </c>
      <c r="O27" s="226">
        <v>0</v>
      </c>
      <c r="P27" s="232">
        <v>0</v>
      </c>
      <c r="Q27" s="232">
        <v>0</v>
      </c>
      <c r="R27" s="232">
        <v>0</v>
      </c>
      <c r="S27" s="235"/>
      <c r="T27" s="236" t="s">
        <v>112</v>
      </c>
      <c r="U27" s="188"/>
      <c r="V27" s="188"/>
      <c r="W27" s="188"/>
      <c r="X27" s="188"/>
      <c r="Y27" s="188"/>
      <c r="Z27" s="188"/>
      <c r="AA27" s="188"/>
      <c r="AB27" s="188"/>
      <c r="AC27" s="188"/>
    </row>
    <row r="28" spans="1:29" ht="14.25" customHeight="1" thickBot="1" thickTop="1">
      <c r="A28" s="147" t="s">
        <v>219</v>
      </c>
      <c r="B28" s="233">
        <v>33</v>
      </c>
      <c r="C28" s="234">
        <v>3</v>
      </c>
      <c r="D28" s="232">
        <v>0</v>
      </c>
      <c r="E28" s="232">
        <v>3</v>
      </c>
      <c r="F28" s="232">
        <v>0</v>
      </c>
      <c r="G28" s="232">
        <v>2</v>
      </c>
      <c r="H28" s="232">
        <v>0</v>
      </c>
      <c r="I28" s="232">
        <v>1</v>
      </c>
      <c r="J28" s="232">
        <v>0</v>
      </c>
      <c r="K28" s="232">
        <v>0</v>
      </c>
      <c r="L28" s="232">
        <v>0</v>
      </c>
      <c r="M28" s="226">
        <v>1</v>
      </c>
      <c r="N28" s="232">
        <v>1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114</v>
      </c>
      <c r="U28" s="188"/>
      <c r="V28" s="188"/>
      <c r="W28" s="188"/>
      <c r="X28" s="188"/>
      <c r="Y28" s="188"/>
      <c r="Z28" s="188"/>
      <c r="AA28" s="188"/>
      <c r="AB28" s="188"/>
      <c r="AC28" s="188"/>
    </row>
    <row r="29" spans="1:29" ht="14.25" customHeight="1" thickBot="1" thickTop="1">
      <c r="A29" s="229" t="s">
        <v>218</v>
      </c>
      <c r="B29" s="233">
        <v>64</v>
      </c>
      <c r="C29" s="234">
        <v>24</v>
      </c>
      <c r="D29" s="228">
        <v>8</v>
      </c>
      <c r="E29" s="231">
        <v>16</v>
      </c>
      <c r="F29" s="232">
        <v>7</v>
      </c>
      <c r="G29" s="232">
        <v>9</v>
      </c>
      <c r="H29" s="232">
        <v>2</v>
      </c>
      <c r="I29" s="232">
        <v>3</v>
      </c>
      <c r="J29" s="232">
        <v>2</v>
      </c>
      <c r="K29" s="226">
        <v>1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116</v>
      </c>
      <c r="U29" s="188"/>
      <c r="V29" s="188"/>
      <c r="W29" s="188"/>
      <c r="X29" s="188"/>
      <c r="Y29" s="188"/>
      <c r="Z29" s="188"/>
      <c r="AA29" s="188"/>
      <c r="AB29" s="188"/>
      <c r="AC29" s="188"/>
    </row>
    <row r="30" spans="1:29" ht="14.25" customHeight="1" thickBot="1" thickTop="1">
      <c r="A30" s="229" t="s">
        <v>217</v>
      </c>
      <c r="B30" s="233">
        <v>58</v>
      </c>
      <c r="C30" s="234">
        <v>20</v>
      </c>
      <c r="D30" s="228">
        <v>9</v>
      </c>
      <c r="E30" s="231">
        <v>11</v>
      </c>
      <c r="F30" s="232">
        <v>4</v>
      </c>
      <c r="G30" s="232">
        <v>7</v>
      </c>
      <c r="H30" s="232">
        <v>1</v>
      </c>
      <c r="I30" s="232">
        <v>3</v>
      </c>
      <c r="J30" s="232">
        <v>1</v>
      </c>
      <c r="K30" s="265">
        <v>1</v>
      </c>
      <c r="L30" s="232">
        <v>0</v>
      </c>
      <c r="M30" s="265">
        <v>1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118</v>
      </c>
      <c r="U30" s="188"/>
      <c r="V30" s="188"/>
      <c r="W30" s="188"/>
      <c r="X30" s="188"/>
      <c r="Y30" s="188"/>
      <c r="Z30" s="188"/>
      <c r="AA30" s="188"/>
      <c r="AB30" s="188"/>
      <c r="AC30" s="188"/>
    </row>
    <row r="31" spans="1:29" ht="14.25" customHeight="1" thickBot="1" thickTop="1">
      <c r="A31" s="229" t="s">
        <v>216</v>
      </c>
      <c r="B31" s="233">
        <v>61</v>
      </c>
      <c r="C31" s="234">
        <v>22</v>
      </c>
      <c r="D31" s="228">
        <v>10</v>
      </c>
      <c r="E31" s="231">
        <v>12</v>
      </c>
      <c r="F31" s="232">
        <v>4</v>
      </c>
      <c r="G31" s="232">
        <v>8</v>
      </c>
      <c r="H31" s="232">
        <v>2</v>
      </c>
      <c r="I31" s="232">
        <v>3</v>
      </c>
      <c r="J31" s="232">
        <v>1</v>
      </c>
      <c r="K31" s="265">
        <v>1</v>
      </c>
      <c r="L31" s="232">
        <v>0</v>
      </c>
      <c r="M31" s="265">
        <v>1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106</v>
      </c>
      <c r="U31" s="188"/>
      <c r="V31" s="128"/>
      <c r="W31" s="188"/>
      <c r="X31" s="188"/>
      <c r="Y31" s="188"/>
      <c r="Z31" s="188"/>
      <c r="AA31" s="188"/>
      <c r="AB31" s="188"/>
      <c r="AC31" s="188"/>
    </row>
    <row r="32" spans="1:29" ht="14.25" customHeight="1" thickBot="1" thickTop="1">
      <c r="A32" s="229" t="s">
        <v>215</v>
      </c>
      <c r="B32" s="233">
        <v>43</v>
      </c>
      <c r="C32" s="234">
        <v>17</v>
      </c>
      <c r="D32" s="228">
        <v>9</v>
      </c>
      <c r="E32" s="231">
        <v>8</v>
      </c>
      <c r="F32" s="232">
        <v>3</v>
      </c>
      <c r="G32" s="232">
        <v>5</v>
      </c>
      <c r="H32" s="232">
        <v>1</v>
      </c>
      <c r="I32" s="232">
        <v>2</v>
      </c>
      <c r="J32" s="232">
        <v>0</v>
      </c>
      <c r="K32" s="265">
        <v>1</v>
      </c>
      <c r="L32" s="232">
        <v>0</v>
      </c>
      <c r="M32" s="265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108</v>
      </c>
      <c r="U32" s="188"/>
      <c r="V32" s="188"/>
      <c r="W32" s="188"/>
      <c r="X32" s="188"/>
      <c r="Y32" s="188"/>
      <c r="Z32" s="188"/>
      <c r="AA32" s="188"/>
      <c r="AB32" s="188"/>
      <c r="AC32" s="188"/>
    </row>
    <row r="33" spans="1:29" ht="14.25" customHeight="1" thickBot="1" thickTop="1">
      <c r="A33" s="229" t="s">
        <v>214</v>
      </c>
      <c r="B33" s="233">
        <v>24</v>
      </c>
      <c r="C33" s="234">
        <v>3</v>
      </c>
      <c r="D33" s="228">
        <v>2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48">
        <v>0</v>
      </c>
      <c r="N33" s="232">
        <v>0</v>
      </c>
      <c r="O33" s="232">
        <v>0</v>
      </c>
      <c r="P33" s="232">
        <v>0</v>
      </c>
      <c r="Q33" s="232">
        <v>0</v>
      </c>
      <c r="R33" s="226">
        <v>1</v>
      </c>
      <c r="S33" s="235"/>
      <c r="T33" s="236" t="s">
        <v>110</v>
      </c>
      <c r="U33" s="128"/>
      <c r="V33" s="188"/>
      <c r="W33" s="188"/>
      <c r="X33" s="188"/>
      <c r="Y33" s="188"/>
      <c r="Z33" s="188"/>
      <c r="AA33" s="188"/>
      <c r="AB33" s="188"/>
      <c r="AC33" s="188"/>
    </row>
    <row r="34" spans="1:29" ht="14.25" customHeight="1" thickBot="1" thickTop="1">
      <c r="A34" s="229" t="s">
        <v>213</v>
      </c>
      <c r="B34" s="233">
        <v>25</v>
      </c>
      <c r="C34" s="234">
        <v>1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1</v>
      </c>
      <c r="P34" s="232">
        <v>0</v>
      </c>
      <c r="Q34" s="232">
        <v>0</v>
      </c>
      <c r="R34" s="232">
        <v>0</v>
      </c>
      <c r="S34" s="235"/>
      <c r="T34" s="236" t="s">
        <v>112</v>
      </c>
      <c r="U34" s="188"/>
      <c r="V34" s="188"/>
      <c r="W34" s="188"/>
      <c r="X34" s="188"/>
      <c r="Y34" s="188"/>
      <c r="Z34" s="188"/>
      <c r="AA34" s="188"/>
      <c r="AB34" s="188"/>
      <c r="AC34" s="188"/>
    </row>
    <row r="35" spans="1:29" ht="14.25" customHeight="1" thickBot="1" thickTop="1">
      <c r="A35" s="147" t="s">
        <v>206</v>
      </c>
      <c r="B35" s="233">
        <v>29</v>
      </c>
      <c r="C35" s="234">
        <v>4</v>
      </c>
      <c r="D35" s="232">
        <v>0</v>
      </c>
      <c r="E35" s="232">
        <v>4</v>
      </c>
      <c r="F35" s="232">
        <v>0</v>
      </c>
      <c r="G35" s="232">
        <v>0</v>
      </c>
      <c r="H35" s="232">
        <v>0</v>
      </c>
      <c r="I35" s="232">
        <v>2</v>
      </c>
      <c r="J35" s="232">
        <v>0</v>
      </c>
      <c r="K35" s="232">
        <v>0</v>
      </c>
      <c r="L35" s="232">
        <v>0</v>
      </c>
      <c r="M35" s="226">
        <v>2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114</v>
      </c>
      <c r="U35" s="128"/>
      <c r="V35" s="188"/>
      <c r="W35" s="188"/>
      <c r="X35" s="188"/>
      <c r="Y35" s="188"/>
      <c r="Z35" s="188"/>
      <c r="AA35" s="188"/>
      <c r="AB35" s="188"/>
      <c r="AC35" s="188"/>
    </row>
    <row r="36" spans="1:29" ht="14.25" customHeight="1" thickBot="1" thickTop="1">
      <c r="A36" s="229" t="s">
        <v>207</v>
      </c>
      <c r="B36" s="233">
        <v>57</v>
      </c>
      <c r="C36" s="234">
        <v>16</v>
      </c>
      <c r="D36" s="232">
        <v>7</v>
      </c>
      <c r="E36" s="232">
        <v>9</v>
      </c>
      <c r="F36" s="232">
        <v>4</v>
      </c>
      <c r="G36" s="232">
        <v>5</v>
      </c>
      <c r="H36" s="232">
        <v>0</v>
      </c>
      <c r="I36" s="232">
        <v>3</v>
      </c>
      <c r="J36" s="232">
        <v>1</v>
      </c>
      <c r="K36" s="232">
        <v>0</v>
      </c>
      <c r="L36" s="232">
        <v>0</v>
      </c>
      <c r="M36" s="232">
        <v>1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116</v>
      </c>
      <c r="U36" s="188"/>
      <c r="V36" s="188"/>
      <c r="W36" s="188"/>
      <c r="X36" s="188"/>
      <c r="Y36" s="188"/>
      <c r="Z36" s="188"/>
      <c r="AA36" s="188"/>
      <c r="AB36" s="188"/>
      <c r="AC36" s="188"/>
    </row>
    <row r="37" spans="1:29" ht="14.25" customHeight="1" thickBot="1" thickTop="1">
      <c r="A37" s="229" t="s">
        <v>208</v>
      </c>
      <c r="B37" s="233">
        <v>57</v>
      </c>
      <c r="C37" s="234">
        <v>19</v>
      </c>
      <c r="D37" s="228">
        <v>9</v>
      </c>
      <c r="E37" s="231">
        <v>10</v>
      </c>
      <c r="F37" s="232">
        <v>3</v>
      </c>
      <c r="G37" s="232">
        <v>7</v>
      </c>
      <c r="H37" s="232">
        <v>1</v>
      </c>
      <c r="I37" s="232">
        <v>3</v>
      </c>
      <c r="J37" s="232">
        <v>1</v>
      </c>
      <c r="K37" s="265">
        <v>1</v>
      </c>
      <c r="L37" s="232">
        <v>0</v>
      </c>
      <c r="M37" s="265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118</v>
      </c>
      <c r="U37" s="128"/>
      <c r="V37" s="128"/>
      <c r="W37" s="188"/>
      <c r="X37" s="188"/>
      <c r="Y37" s="188"/>
      <c r="Z37" s="188"/>
      <c r="AA37" s="188"/>
      <c r="AB37" s="188"/>
      <c r="AC37" s="188"/>
    </row>
    <row r="38" spans="1:29" ht="14.25" customHeight="1" thickBot="1" thickTop="1">
      <c r="A38" s="229" t="s">
        <v>209</v>
      </c>
      <c r="B38" s="233">
        <v>60</v>
      </c>
      <c r="C38" s="234">
        <v>20</v>
      </c>
      <c r="D38" s="228">
        <v>10</v>
      </c>
      <c r="E38" s="231">
        <v>10</v>
      </c>
      <c r="F38" s="232">
        <v>4</v>
      </c>
      <c r="G38" s="232">
        <v>6</v>
      </c>
      <c r="H38" s="232">
        <v>0</v>
      </c>
      <c r="I38" s="232">
        <v>3</v>
      </c>
      <c r="J38" s="232">
        <v>1</v>
      </c>
      <c r="K38" s="265">
        <v>1</v>
      </c>
      <c r="L38" s="232">
        <v>0</v>
      </c>
      <c r="M38" s="265">
        <v>1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106</v>
      </c>
      <c r="U38" s="188"/>
      <c r="V38" s="188"/>
      <c r="W38" s="188"/>
      <c r="X38" s="188"/>
      <c r="Y38" s="188"/>
      <c r="Z38" s="188"/>
      <c r="AA38" s="188"/>
      <c r="AB38" s="188"/>
      <c r="AC38" s="188"/>
    </row>
    <row r="39" spans="1:29" ht="14.25" customHeight="1" thickBot="1" thickTop="1">
      <c r="A39" s="229" t="s">
        <v>210</v>
      </c>
      <c r="B39" s="233">
        <v>59</v>
      </c>
      <c r="C39" s="234">
        <v>20</v>
      </c>
      <c r="D39" s="226">
        <v>0</v>
      </c>
      <c r="E39" s="226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48">
        <v>0</v>
      </c>
      <c r="L39" s="232">
        <v>0</v>
      </c>
      <c r="M39" s="248">
        <v>0</v>
      </c>
      <c r="N39" s="232">
        <v>0</v>
      </c>
      <c r="O39" s="232">
        <v>0</v>
      </c>
      <c r="P39" s="226">
        <v>1</v>
      </c>
      <c r="Q39" s="232">
        <v>0</v>
      </c>
      <c r="R39" s="226">
        <v>19</v>
      </c>
      <c r="S39" s="235"/>
      <c r="T39" s="236" t="s">
        <v>108</v>
      </c>
      <c r="U39" s="188"/>
      <c r="V39" s="188"/>
      <c r="W39" s="188"/>
      <c r="X39" s="188"/>
      <c r="Y39" s="188"/>
      <c r="Z39" s="188"/>
      <c r="AA39" s="188"/>
      <c r="AB39" s="188"/>
      <c r="AC39" s="188"/>
    </row>
    <row r="40" spans="1:29" ht="14.25" customHeight="1" thickBot="1" thickTop="1">
      <c r="A40" s="229" t="s">
        <v>211</v>
      </c>
      <c r="B40" s="233">
        <v>25</v>
      </c>
      <c r="C40" s="234">
        <v>4</v>
      </c>
      <c r="D40" s="226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48">
        <v>0</v>
      </c>
      <c r="N40" s="232">
        <v>0</v>
      </c>
      <c r="O40" s="232">
        <v>0</v>
      </c>
      <c r="P40" s="232">
        <v>0</v>
      </c>
      <c r="Q40" s="226">
        <v>2</v>
      </c>
      <c r="R40" s="226">
        <v>2</v>
      </c>
      <c r="S40" s="235"/>
      <c r="T40" s="236" t="s">
        <v>110</v>
      </c>
      <c r="U40" s="128"/>
      <c r="V40" s="188"/>
      <c r="W40" s="188"/>
      <c r="X40" s="188"/>
      <c r="Y40" s="188"/>
      <c r="Z40" s="188"/>
      <c r="AA40" s="188"/>
      <c r="AB40" s="188"/>
      <c r="AC40" s="188"/>
    </row>
    <row r="41" spans="1:29" ht="14.25" customHeight="1" thickBot="1" thickTop="1">
      <c r="A41" s="229" t="s">
        <v>212</v>
      </c>
      <c r="B41" s="233">
        <v>28</v>
      </c>
      <c r="C41" s="234">
        <v>2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2</v>
      </c>
      <c r="P41" s="232">
        <v>0</v>
      </c>
      <c r="Q41" s="232">
        <v>0</v>
      </c>
      <c r="R41" s="232">
        <v>0</v>
      </c>
      <c r="S41" s="235"/>
      <c r="T41" s="236" t="s">
        <v>112</v>
      </c>
      <c r="U41" s="188"/>
      <c r="V41" s="188"/>
      <c r="W41" s="188"/>
      <c r="X41" s="188"/>
      <c r="Y41" s="188"/>
      <c r="Z41" s="188"/>
      <c r="AA41" s="188"/>
      <c r="AB41" s="188"/>
      <c r="AC41" s="188"/>
    </row>
    <row r="42" spans="1:29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188"/>
      <c r="V42" s="188"/>
      <c r="W42" s="188"/>
      <c r="X42" s="188"/>
      <c r="Y42" s="188"/>
      <c r="Z42" s="188"/>
      <c r="AA42" s="188"/>
      <c r="AB42" s="188"/>
      <c r="AC42" s="188"/>
    </row>
    <row r="43" spans="1:29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  <c r="U43" s="215"/>
      <c r="V43" s="188"/>
      <c r="W43" s="188"/>
      <c r="X43" s="188"/>
      <c r="Y43" s="188"/>
      <c r="Z43" s="188"/>
      <c r="AA43" s="188"/>
      <c r="AB43" s="188"/>
      <c r="AC43" s="188"/>
    </row>
    <row r="44" spans="1:29" ht="14.25" customHeight="1" thickTop="1">
      <c r="A44" s="212"/>
      <c r="B44" s="131"/>
      <c r="C44" s="131"/>
      <c r="D44" s="131"/>
      <c r="E44" s="131"/>
      <c r="F44" s="131"/>
      <c r="G44" s="131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4"/>
      <c r="T44" s="189"/>
      <c r="U44" s="188"/>
      <c r="V44" s="188"/>
      <c r="W44" s="188"/>
      <c r="X44" s="188"/>
      <c r="Y44" s="188"/>
      <c r="Z44" s="188"/>
      <c r="AA44" s="188"/>
      <c r="AB44" s="188"/>
      <c r="AC44" s="188"/>
    </row>
    <row r="45" spans="1:29" ht="14.2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189"/>
      <c r="U45" s="92"/>
      <c r="V45" s="92"/>
      <c r="W45" s="92"/>
      <c r="X45" s="188"/>
      <c r="Y45" s="188"/>
      <c r="Z45" s="188"/>
      <c r="AA45" s="188"/>
      <c r="AB45" s="188"/>
      <c r="AC45" s="188"/>
    </row>
    <row r="46" spans="1:29" ht="14.2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189"/>
      <c r="U46" s="92"/>
      <c r="V46" s="92"/>
      <c r="W46" s="217"/>
      <c r="X46" s="188"/>
      <c r="Y46" s="188"/>
      <c r="Z46" s="188"/>
      <c r="AA46" s="188"/>
      <c r="AB46" s="188"/>
      <c r="AC46" s="188"/>
    </row>
    <row r="47" spans="1:29" ht="14.2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9"/>
      <c r="U47" s="92"/>
      <c r="V47" s="92"/>
      <c r="W47" s="188"/>
      <c r="X47" s="188"/>
      <c r="Y47" s="188"/>
      <c r="Z47" s="188"/>
      <c r="AA47" s="188"/>
      <c r="AB47" s="188"/>
      <c r="AC47" s="188"/>
    </row>
    <row r="48" spans="1:29" ht="14.2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9"/>
      <c r="U48" s="188"/>
      <c r="V48" s="188"/>
      <c r="W48" s="188"/>
      <c r="X48" s="188"/>
      <c r="Y48" s="188"/>
      <c r="Z48" s="188"/>
      <c r="AA48" s="188"/>
      <c r="AB48" s="188"/>
      <c r="AC48" s="188"/>
    </row>
    <row r="49" spans="1:29" ht="14.2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9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1:29" ht="14.25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8"/>
      <c r="V50" s="188"/>
      <c r="W50" s="188"/>
      <c r="X50" s="188"/>
      <c r="Y50" s="188"/>
      <c r="Z50" s="188"/>
      <c r="AA50" s="188"/>
      <c r="AB50" s="188"/>
      <c r="AC50" s="188"/>
    </row>
    <row r="51" spans="1:29" ht="14.2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8"/>
      <c r="V51" s="188"/>
      <c r="W51" s="188"/>
      <c r="X51" s="188"/>
      <c r="Y51" s="188"/>
      <c r="Z51" s="188"/>
      <c r="AA51" s="188"/>
      <c r="AB51" s="188"/>
      <c r="AC51" s="188"/>
    </row>
    <row r="52" spans="1:29" ht="14.2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88"/>
      <c r="V52" s="188"/>
      <c r="W52" s="188"/>
      <c r="X52" s="188"/>
      <c r="Y52" s="188"/>
      <c r="Z52" s="188"/>
      <c r="AA52" s="188"/>
      <c r="AB52" s="188"/>
      <c r="AC52" s="188"/>
    </row>
    <row r="53" spans="1:29" ht="14.2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88"/>
      <c r="V53" s="188"/>
      <c r="W53" s="188"/>
      <c r="X53" s="188"/>
      <c r="Y53" s="188"/>
      <c r="Z53" s="188"/>
      <c r="AA53" s="188"/>
      <c r="AB53" s="188"/>
      <c r="AC53" s="188"/>
    </row>
    <row r="54" spans="1:29" ht="14.2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1:29" ht="14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8"/>
      <c r="V55" s="188"/>
      <c r="W55" s="188"/>
      <c r="X55" s="188"/>
      <c r="Y55" s="188"/>
      <c r="Z55" s="188"/>
      <c r="AA55" s="188"/>
      <c r="AB55" s="188"/>
      <c r="AC55" s="188"/>
    </row>
    <row r="56" spans="1:29" ht="14.25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9"/>
      <c r="U56" s="188"/>
      <c r="V56" s="188"/>
      <c r="W56" s="188"/>
      <c r="X56" s="188"/>
      <c r="Y56" s="188"/>
      <c r="Z56" s="188"/>
      <c r="AA56" s="188"/>
      <c r="AB56" s="188"/>
      <c r="AC56" s="188"/>
    </row>
    <row r="57" spans="1:29" ht="14.2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9"/>
      <c r="U57" s="188"/>
      <c r="V57" s="188"/>
      <c r="W57" s="188"/>
      <c r="X57" s="188"/>
      <c r="Y57" s="188"/>
      <c r="Z57" s="188"/>
      <c r="AA57" s="188"/>
      <c r="AB57" s="188"/>
      <c r="AC57" s="188"/>
    </row>
    <row r="58" spans="1:29" ht="14.2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9"/>
      <c r="U58" s="188"/>
      <c r="V58" s="188"/>
      <c r="W58" s="188"/>
      <c r="X58" s="188"/>
      <c r="Y58" s="188"/>
      <c r="Z58" s="188"/>
      <c r="AA58" s="188"/>
      <c r="AB58" s="188"/>
      <c r="AC58" s="188"/>
    </row>
    <row r="59" spans="1:29" ht="14.2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9"/>
      <c r="U59" s="188"/>
      <c r="V59" s="188"/>
      <c r="W59" s="188"/>
      <c r="X59" s="188"/>
      <c r="Y59" s="188"/>
      <c r="Z59" s="188"/>
      <c r="AA59" s="188"/>
      <c r="AB59" s="188"/>
      <c r="AC59" s="18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6" t="s">
        <v>34</v>
      </c>
      <c r="B1" s="277"/>
      <c r="C1" s="54"/>
      <c r="D1" s="54" t="s">
        <v>97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1565</v>
      </c>
      <c r="C8" s="7">
        <f t="shared" si="0"/>
        <v>448</v>
      </c>
      <c r="D8" s="47">
        <f t="shared" si="0"/>
        <v>65</v>
      </c>
      <c r="E8" s="32">
        <f t="shared" si="0"/>
        <v>164</v>
      </c>
      <c r="F8" s="35">
        <f t="shared" si="0"/>
        <v>46</v>
      </c>
      <c r="G8" s="38">
        <f t="shared" si="0"/>
        <v>117</v>
      </c>
      <c r="H8" s="42">
        <f t="shared" si="0"/>
        <v>17</v>
      </c>
      <c r="I8" s="42">
        <f t="shared" si="0"/>
        <v>37</v>
      </c>
      <c r="J8" s="42">
        <f t="shared" si="0"/>
        <v>9</v>
      </c>
      <c r="K8" s="42">
        <f>SUM(K12:K43)</f>
        <v>12</v>
      </c>
      <c r="L8" s="42">
        <f>SUM(L12:L43)</f>
        <v>1</v>
      </c>
      <c r="M8" s="42">
        <f t="shared" si="0"/>
        <v>40</v>
      </c>
      <c r="N8" s="42">
        <f t="shared" si="0"/>
        <v>1</v>
      </c>
      <c r="O8" s="42">
        <f t="shared" si="0"/>
        <v>3</v>
      </c>
      <c r="P8" s="42">
        <f t="shared" si="0"/>
        <v>0</v>
      </c>
      <c r="Q8" s="42">
        <f t="shared" si="0"/>
        <v>19</v>
      </c>
      <c r="R8" s="42">
        <f t="shared" si="0"/>
        <v>192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0.14508928571428573</v>
      </c>
      <c r="E9" s="33">
        <f t="shared" si="1"/>
        <v>0.36607142857142855</v>
      </c>
      <c r="F9" s="36">
        <f t="shared" si="1"/>
        <v>0.10267857142857142</v>
      </c>
      <c r="G9" s="39">
        <f t="shared" si="1"/>
        <v>0.2611607142857143</v>
      </c>
      <c r="H9" s="43">
        <f t="shared" si="1"/>
        <v>0.03794642857142857</v>
      </c>
      <c r="I9" s="43">
        <f t="shared" si="1"/>
        <v>0.08258928571428571</v>
      </c>
      <c r="J9" s="43">
        <f t="shared" si="1"/>
        <v>0.020089285714285716</v>
      </c>
      <c r="K9" s="43">
        <f t="shared" si="1"/>
        <v>0.026785714285714284</v>
      </c>
      <c r="L9" s="43">
        <f t="shared" si="1"/>
        <v>0.002232142857142857</v>
      </c>
      <c r="M9" s="43">
        <f t="shared" si="1"/>
        <v>0.08928571428571429</v>
      </c>
      <c r="N9" s="43">
        <f t="shared" si="1"/>
        <v>0.002232142857142857</v>
      </c>
      <c r="O9" s="62">
        <f t="shared" si="1"/>
        <v>0.006696428571428571</v>
      </c>
      <c r="P9" s="77">
        <f t="shared" si="1"/>
        <v>0</v>
      </c>
      <c r="Q9" s="66">
        <f t="shared" si="1"/>
        <v>0.04241071428571429</v>
      </c>
      <c r="R9" s="72">
        <f t="shared" si="1"/>
        <v>0.42857142857142855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50.483870967741936</v>
      </c>
      <c r="C10" s="9">
        <f>C8/C9</f>
        <v>14.451612903225806</v>
      </c>
      <c r="D10" s="49">
        <f aca="true" t="shared" si="2" ref="D10:R10">D8/$C$9</f>
        <v>2.096774193548387</v>
      </c>
      <c r="E10" s="34">
        <f t="shared" si="2"/>
        <v>5.290322580645161</v>
      </c>
      <c r="F10" s="37">
        <f t="shared" si="2"/>
        <v>1.4838709677419355</v>
      </c>
      <c r="G10" s="40">
        <f t="shared" si="2"/>
        <v>3.774193548387097</v>
      </c>
      <c r="H10" s="44">
        <f t="shared" si="2"/>
        <v>0.5483870967741935</v>
      </c>
      <c r="I10" s="44">
        <f t="shared" si="2"/>
        <v>1.1935483870967742</v>
      </c>
      <c r="J10" s="44">
        <f t="shared" si="2"/>
        <v>0.2903225806451613</v>
      </c>
      <c r="K10" s="44">
        <f>K8/$C$9</f>
        <v>0.3870967741935484</v>
      </c>
      <c r="L10" s="44">
        <f>L8/$C$9</f>
        <v>0.03225806451612903</v>
      </c>
      <c r="M10" s="44">
        <f t="shared" si="2"/>
        <v>1.2903225806451613</v>
      </c>
      <c r="N10" s="44">
        <f t="shared" si="2"/>
        <v>0.03225806451612903</v>
      </c>
      <c r="O10" s="63">
        <f t="shared" si="2"/>
        <v>0.0967741935483871</v>
      </c>
      <c r="P10" s="78">
        <f t="shared" si="2"/>
        <v>0</v>
      </c>
      <c r="Q10" s="67">
        <f t="shared" si="2"/>
        <v>0.6129032258064516</v>
      </c>
      <c r="R10" s="73">
        <f t="shared" si="2"/>
        <v>6.193548387096774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236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29" t="s">
        <v>267</v>
      </c>
      <c r="B12" s="233">
        <v>59</v>
      </c>
      <c r="C12" s="234">
        <v>20</v>
      </c>
      <c r="D12" s="226">
        <v>0</v>
      </c>
      <c r="E12" s="226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26">
        <v>20</v>
      </c>
      <c r="S12" s="235"/>
      <c r="T12" s="236" t="s">
        <v>118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29" t="s">
        <v>266</v>
      </c>
      <c r="B13" s="233">
        <v>63</v>
      </c>
      <c r="C13" s="234">
        <v>22</v>
      </c>
      <c r="D13" s="226">
        <v>0</v>
      </c>
      <c r="E13" s="226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26">
        <v>1</v>
      </c>
      <c r="R13" s="226">
        <v>21</v>
      </c>
      <c r="S13" s="235"/>
      <c r="T13" s="236" t="s">
        <v>106</v>
      </c>
      <c r="U13" s="128"/>
    </row>
    <row r="14" spans="1:20" ht="14.25" customHeight="1" thickBot="1" thickTop="1">
      <c r="A14" s="229" t="s">
        <v>265</v>
      </c>
      <c r="B14" s="233">
        <v>57</v>
      </c>
      <c r="C14" s="234">
        <v>18</v>
      </c>
      <c r="D14" s="226">
        <v>0</v>
      </c>
      <c r="E14" s="226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26">
        <v>1</v>
      </c>
      <c r="R14" s="226">
        <v>17</v>
      </c>
      <c r="S14" s="235"/>
      <c r="T14" s="236" t="s">
        <v>108</v>
      </c>
    </row>
    <row r="15" spans="1:21" ht="14.25" customHeight="1" thickBot="1" thickTop="1">
      <c r="A15" s="229" t="s">
        <v>264</v>
      </c>
      <c r="B15" s="233">
        <v>31</v>
      </c>
      <c r="C15" s="234">
        <v>2</v>
      </c>
      <c r="D15" s="226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26">
        <v>1</v>
      </c>
      <c r="R15" s="226">
        <v>1</v>
      </c>
      <c r="S15" s="235"/>
      <c r="T15" s="236" t="s">
        <v>110</v>
      </c>
      <c r="U15" s="128"/>
    </row>
    <row r="16" spans="1:20" ht="14.25" customHeight="1" thickBot="1" thickTop="1">
      <c r="A16" s="229" t="s">
        <v>263</v>
      </c>
      <c r="B16" s="233">
        <v>31</v>
      </c>
      <c r="C16" s="234">
        <v>1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112</v>
      </c>
    </row>
    <row r="17" spans="1:20" ht="14.25" customHeight="1" thickBot="1" thickTop="1">
      <c r="A17" s="229" t="s">
        <v>262</v>
      </c>
      <c r="B17" s="233">
        <v>41</v>
      </c>
      <c r="C17" s="234">
        <v>5</v>
      </c>
      <c r="D17" s="232">
        <v>0</v>
      </c>
      <c r="E17" s="226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26">
        <v>5</v>
      </c>
      <c r="S17" s="235"/>
      <c r="T17" s="236" t="s">
        <v>114</v>
      </c>
    </row>
    <row r="18" spans="1:20" ht="14.25" customHeight="1" thickBot="1" thickTop="1">
      <c r="A18" s="229" t="s">
        <v>261</v>
      </c>
      <c r="B18" s="233">
        <v>64</v>
      </c>
      <c r="C18" s="234">
        <v>22</v>
      </c>
      <c r="D18" s="226">
        <v>0</v>
      </c>
      <c r="E18" s="226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26">
        <v>2</v>
      </c>
      <c r="R18" s="226">
        <v>20</v>
      </c>
      <c r="S18" s="235"/>
      <c r="T18" s="236" t="s">
        <v>116</v>
      </c>
    </row>
    <row r="19" spans="1:23" ht="14.25" customHeight="1" thickBot="1" thickTop="1">
      <c r="A19" s="229" t="s">
        <v>260</v>
      </c>
      <c r="B19" s="233">
        <v>65</v>
      </c>
      <c r="C19" s="234">
        <v>21</v>
      </c>
      <c r="D19" s="226">
        <v>0</v>
      </c>
      <c r="E19" s="226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26">
        <v>21</v>
      </c>
      <c r="S19" s="235"/>
      <c r="T19" s="236" t="s">
        <v>118</v>
      </c>
      <c r="U19" s="128"/>
      <c r="V19" s="128"/>
      <c r="W19" s="128"/>
    </row>
    <row r="20" spans="1:21" ht="14.25" customHeight="1" thickBot="1" thickTop="1">
      <c r="A20" s="229" t="s">
        <v>259</v>
      </c>
      <c r="B20" s="233">
        <v>63</v>
      </c>
      <c r="C20" s="234">
        <v>21</v>
      </c>
      <c r="D20" s="232">
        <v>7</v>
      </c>
      <c r="E20" s="232">
        <v>14</v>
      </c>
      <c r="F20" s="232">
        <v>5</v>
      </c>
      <c r="G20" s="232">
        <v>9</v>
      </c>
      <c r="H20" s="232">
        <v>1</v>
      </c>
      <c r="I20" s="232">
        <v>3</v>
      </c>
      <c r="J20" s="232">
        <v>1</v>
      </c>
      <c r="K20" s="226">
        <v>1</v>
      </c>
      <c r="L20" s="232">
        <v>0</v>
      </c>
      <c r="M20" s="226">
        <v>2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106</v>
      </c>
      <c r="U20" s="128"/>
    </row>
    <row r="21" spans="1:20" ht="14.25" customHeight="1" thickBot="1" thickTop="1">
      <c r="A21" s="147" t="s">
        <v>258</v>
      </c>
      <c r="B21" s="233">
        <v>62</v>
      </c>
      <c r="C21" s="234">
        <v>22</v>
      </c>
      <c r="D21" s="226">
        <v>0</v>
      </c>
      <c r="E21" s="232">
        <v>22</v>
      </c>
      <c r="F21" s="232">
        <v>3</v>
      </c>
      <c r="G21" s="232">
        <v>19</v>
      </c>
      <c r="H21" s="232">
        <v>3</v>
      </c>
      <c r="I21" s="232">
        <v>3</v>
      </c>
      <c r="J21" s="232">
        <v>1</v>
      </c>
      <c r="K21" s="226">
        <v>1</v>
      </c>
      <c r="L21" s="232">
        <v>0</v>
      </c>
      <c r="M21" s="226">
        <v>11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108</v>
      </c>
    </row>
    <row r="22" spans="1:21" ht="14.25" customHeight="1" thickBot="1" thickTop="1">
      <c r="A22" s="229" t="s">
        <v>257</v>
      </c>
      <c r="B22" s="233">
        <v>28</v>
      </c>
      <c r="C22" s="234">
        <v>3</v>
      </c>
      <c r="D22" s="226">
        <v>0</v>
      </c>
      <c r="E22" s="226">
        <v>3</v>
      </c>
      <c r="F22" s="232">
        <v>0</v>
      </c>
      <c r="G22" s="232">
        <v>3</v>
      </c>
      <c r="H22" s="232">
        <v>0</v>
      </c>
      <c r="I22" s="232">
        <v>1</v>
      </c>
      <c r="J22" s="232">
        <v>0</v>
      </c>
      <c r="K22" s="226">
        <v>1</v>
      </c>
      <c r="L22" s="232">
        <v>0</v>
      </c>
      <c r="M22" s="226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110</v>
      </c>
      <c r="U22" s="128"/>
    </row>
    <row r="23" spans="1:23" ht="14.25" customHeight="1" thickBot="1" thickTop="1">
      <c r="A23" s="229" t="s">
        <v>256</v>
      </c>
      <c r="B23" s="233">
        <v>29</v>
      </c>
      <c r="C23" s="234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112</v>
      </c>
      <c r="U23" s="128"/>
      <c r="V23" s="128"/>
      <c r="W23" s="128"/>
    </row>
    <row r="24" spans="1:21" ht="14.25" customHeight="1" thickBot="1" thickTop="1">
      <c r="A24" s="229" t="s">
        <v>254</v>
      </c>
      <c r="B24" s="233">
        <v>30</v>
      </c>
      <c r="C24" s="234">
        <v>3</v>
      </c>
      <c r="D24" s="226">
        <v>0</v>
      </c>
      <c r="E24" s="226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26">
        <v>3</v>
      </c>
      <c r="S24" s="235"/>
      <c r="T24" s="236" t="s">
        <v>114</v>
      </c>
      <c r="U24" s="128"/>
    </row>
    <row r="25" spans="1:23" ht="14.25" customHeight="1" thickBot="1" thickTop="1">
      <c r="A25" s="229" t="s">
        <v>255</v>
      </c>
      <c r="B25" s="233">
        <v>53</v>
      </c>
      <c r="C25" s="234">
        <v>17</v>
      </c>
      <c r="D25" s="226">
        <v>0</v>
      </c>
      <c r="E25" s="226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26">
        <v>1</v>
      </c>
      <c r="R25" s="226">
        <v>16</v>
      </c>
      <c r="S25" s="235"/>
      <c r="T25" s="236" t="s">
        <v>116</v>
      </c>
      <c r="U25" s="128"/>
      <c r="V25" s="128"/>
      <c r="W25" s="128"/>
    </row>
    <row r="26" spans="1:22" ht="14.25" customHeight="1" thickBot="1" thickTop="1">
      <c r="A26" s="229" t="s">
        <v>253</v>
      </c>
      <c r="B26" s="233">
        <v>85</v>
      </c>
      <c r="C26" s="234">
        <v>35</v>
      </c>
      <c r="D26" s="226">
        <v>0</v>
      </c>
      <c r="E26" s="226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26">
        <v>13</v>
      </c>
      <c r="R26" s="226">
        <v>22</v>
      </c>
      <c r="S26" s="235"/>
      <c r="T26" s="236" t="s">
        <v>118</v>
      </c>
      <c r="U26" s="128"/>
      <c r="V26" s="128"/>
    </row>
    <row r="27" spans="1:20" ht="14.25" customHeight="1" thickBot="1" thickTop="1">
      <c r="A27" s="147" t="s">
        <v>252</v>
      </c>
      <c r="B27" s="233">
        <v>63</v>
      </c>
      <c r="C27" s="234">
        <v>20</v>
      </c>
      <c r="D27" s="226">
        <v>0</v>
      </c>
      <c r="E27" s="231">
        <v>20</v>
      </c>
      <c r="F27" s="232">
        <v>6</v>
      </c>
      <c r="G27" s="232">
        <v>14</v>
      </c>
      <c r="H27" s="232">
        <v>1</v>
      </c>
      <c r="I27" s="232">
        <v>3</v>
      </c>
      <c r="J27" s="232">
        <v>0</v>
      </c>
      <c r="K27" s="226">
        <v>1</v>
      </c>
      <c r="L27" s="232">
        <v>0</v>
      </c>
      <c r="M27" s="226">
        <v>9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106</v>
      </c>
    </row>
    <row r="28" spans="1:20" ht="14.25" customHeight="1" thickBot="1" thickTop="1">
      <c r="A28" s="147" t="s">
        <v>251</v>
      </c>
      <c r="B28" s="233">
        <v>61</v>
      </c>
      <c r="C28" s="234">
        <v>20</v>
      </c>
      <c r="D28" s="226">
        <v>0</v>
      </c>
      <c r="E28" s="231">
        <v>19</v>
      </c>
      <c r="F28" s="232">
        <v>5</v>
      </c>
      <c r="G28" s="232">
        <v>14</v>
      </c>
      <c r="H28" s="232">
        <v>2</v>
      </c>
      <c r="I28" s="232">
        <v>3</v>
      </c>
      <c r="J28" s="232">
        <v>0</v>
      </c>
      <c r="K28" s="226">
        <v>1</v>
      </c>
      <c r="L28" s="232">
        <v>0</v>
      </c>
      <c r="M28" s="226">
        <v>8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108</v>
      </c>
    </row>
    <row r="29" spans="1:21" ht="14.25" customHeight="1" thickBot="1" thickTop="1">
      <c r="A29" s="147" t="s">
        <v>250</v>
      </c>
      <c r="B29" s="233">
        <v>32</v>
      </c>
      <c r="C29" s="234">
        <v>7</v>
      </c>
      <c r="D29" s="226">
        <v>0</v>
      </c>
      <c r="E29" s="226">
        <v>7</v>
      </c>
      <c r="F29" s="232">
        <v>0</v>
      </c>
      <c r="G29" s="232">
        <v>7</v>
      </c>
      <c r="H29" s="232">
        <v>1</v>
      </c>
      <c r="I29" s="232">
        <v>2</v>
      </c>
      <c r="J29" s="232">
        <v>2</v>
      </c>
      <c r="K29" s="232">
        <v>0</v>
      </c>
      <c r="L29" s="232">
        <v>0</v>
      </c>
      <c r="M29" s="226">
        <v>2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110</v>
      </c>
      <c r="U29" s="128"/>
    </row>
    <row r="30" spans="1:20" ht="14.25" customHeight="1" thickBot="1" thickTop="1">
      <c r="A30" s="229" t="s">
        <v>249</v>
      </c>
      <c r="B30" s="233">
        <v>31</v>
      </c>
      <c r="C30" s="234">
        <v>2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2</v>
      </c>
      <c r="P30" s="232">
        <v>0</v>
      </c>
      <c r="Q30" s="232">
        <v>0</v>
      </c>
      <c r="R30" s="232">
        <v>0</v>
      </c>
      <c r="S30" s="235"/>
      <c r="T30" s="236" t="s">
        <v>112</v>
      </c>
    </row>
    <row r="31" spans="1:23" ht="14.25" customHeight="1" thickBot="1" thickTop="1">
      <c r="A31" s="229" t="s">
        <v>248</v>
      </c>
      <c r="B31" s="233">
        <v>36</v>
      </c>
      <c r="C31" s="234">
        <v>5</v>
      </c>
      <c r="D31" s="232">
        <v>0</v>
      </c>
      <c r="E31" s="226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26">
        <v>5</v>
      </c>
      <c r="S31" s="235"/>
      <c r="T31" s="236" t="s">
        <v>114</v>
      </c>
      <c r="U31" s="128"/>
      <c r="V31" s="128"/>
      <c r="W31" s="128"/>
    </row>
    <row r="32" spans="1:20" ht="14.25" customHeight="1" thickBot="1" thickTop="1">
      <c r="A32" s="229" t="s">
        <v>247</v>
      </c>
      <c r="B32" s="233">
        <v>64</v>
      </c>
      <c r="C32" s="234">
        <v>21</v>
      </c>
      <c r="D32" s="228">
        <v>6</v>
      </c>
      <c r="E32" s="231">
        <v>15</v>
      </c>
      <c r="F32" s="232">
        <v>5</v>
      </c>
      <c r="G32" s="232">
        <v>10</v>
      </c>
      <c r="H32" s="232">
        <v>2</v>
      </c>
      <c r="I32" s="232">
        <v>4</v>
      </c>
      <c r="J32" s="232">
        <v>0</v>
      </c>
      <c r="K32" s="226">
        <v>2</v>
      </c>
      <c r="L32" s="232">
        <v>1</v>
      </c>
      <c r="M32" s="226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116</v>
      </c>
    </row>
    <row r="33" spans="1:20" ht="14.25" customHeight="1" thickBot="1" thickTop="1">
      <c r="A33" s="229" t="s">
        <v>246</v>
      </c>
      <c r="B33" s="233">
        <v>61</v>
      </c>
      <c r="C33" s="234">
        <v>20</v>
      </c>
      <c r="D33" s="241">
        <v>9</v>
      </c>
      <c r="E33" s="232">
        <v>11</v>
      </c>
      <c r="F33" s="232">
        <v>4</v>
      </c>
      <c r="G33" s="232">
        <v>7</v>
      </c>
      <c r="H33" s="232">
        <v>2</v>
      </c>
      <c r="I33" s="232">
        <v>3</v>
      </c>
      <c r="J33" s="232">
        <v>1</v>
      </c>
      <c r="K33" s="226">
        <v>1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118</v>
      </c>
    </row>
    <row r="34" spans="1:20" ht="14.25" customHeight="1" thickBot="1" thickTop="1">
      <c r="A34" s="229" t="s">
        <v>245</v>
      </c>
      <c r="B34" s="233">
        <v>66</v>
      </c>
      <c r="C34" s="234">
        <v>22</v>
      </c>
      <c r="D34" s="228">
        <v>9</v>
      </c>
      <c r="E34" s="231">
        <v>13</v>
      </c>
      <c r="F34" s="232">
        <v>6</v>
      </c>
      <c r="G34" s="232">
        <v>7</v>
      </c>
      <c r="H34" s="232">
        <v>1</v>
      </c>
      <c r="I34" s="232">
        <v>3</v>
      </c>
      <c r="J34" s="232">
        <v>1</v>
      </c>
      <c r="K34" s="226">
        <v>1</v>
      </c>
      <c r="L34" s="232">
        <v>0</v>
      </c>
      <c r="M34" s="226">
        <v>1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106</v>
      </c>
    </row>
    <row r="35" spans="1:20" ht="14.25" customHeight="1" thickBot="1" thickTop="1">
      <c r="A35" s="229" t="s">
        <v>244</v>
      </c>
      <c r="B35" s="233">
        <v>59</v>
      </c>
      <c r="C35" s="234">
        <v>22</v>
      </c>
      <c r="D35" s="228">
        <v>12</v>
      </c>
      <c r="E35" s="231">
        <v>10</v>
      </c>
      <c r="F35" s="232">
        <v>3</v>
      </c>
      <c r="G35" s="232">
        <v>7</v>
      </c>
      <c r="H35" s="232">
        <v>1</v>
      </c>
      <c r="I35" s="232">
        <v>3</v>
      </c>
      <c r="J35" s="232">
        <v>1</v>
      </c>
      <c r="K35" s="226">
        <v>1</v>
      </c>
      <c r="L35" s="232">
        <v>0</v>
      </c>
      <c r="M35" s="226">
        <v>1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108</v>
      </c>
    </row>
    <row r="36" spans="1:22" ht="14.25" customHeight="1" thickBot="1" thickTop="1">
      <c r="A36" s="229" t="s">
        <v>243</v>
      </c>
      <c r="B36" s="233">
        <v>30</v>
      </c>
      <c r="C36" s="234">
        <v>2</v>
      </c>
      <c r="D36" s="232">
        <v>2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110</v>
      </c>
      <c r="U36" s="128"/>
      <c r="V36" s="128"/>
    </row>
    <row r="37" spans="1:20" ht="14.25" customHeight="1" thickBot="1" thickTop="1">
      <c r="A37" s="229" t="s">
        <v>242</v>
      </c>
      <c r="B37" s="233">
        <v>28</v>
      </c>
      <c r="C37" s="234">
        <v>4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1</v>
      </c>
      <c r="P37" s="232">
        <v>0</v>
      </c>
      <c r="Q37" s="232">
        <v>0</v>
      </c>
      <c r="R37" s="232">
        <v>0</v>
      </c>
      <c r="S37" s="235"/>
      <c r="T37" s="236" t="s">
        <v>112</v>
      </c>
    </row>
    <row r="38" spans="1:20" ht="14.25" customHeight="1" thickBot="1" thickTop="1">
      <c r="A38" s="147" t="s">
        <v>237</v>
      </c>
      <c r="B38" s="233">
        <v>34</v>
      </c>
      <c r="C38" s="234">
        <v>4</v>
      </c>
      <c r="D38" s="232">
        <v>0</v>
      </c>
      <c r="E38" s="232">
        <v>4</v>
      </c>
      <c r="F38" s="232">
        <v>0</v>
      </c>
      <c r="G38" s="232">
        <v>4</v>
      </c>
      <c r="H38" s="232">
        <v>0</v>
      </c>
      <c r="I38" s="232">
        <v>2</v>
      </c>
      <c r="J38" s="232">
        <v>0</v>
      </c>
      <c r="K38" s="232">
        <v>0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114</v>
      </c>
    </row>
    <row r="39" spans="1:20" ht="14.25" customHeight="1" thickBot="1" thickTop="1">
      <c r="A39" s="229" t="s">
        <v>238</v>
      </c>
      <c r="B39" s="233">
        <v>62</v>
      </c>
      <c r="C39" s="234">
        <v>24</v>
      </c>
      <c r="D39" s="228">
        <v>10</v>
      </c>
      <c r="E39" s="232">
        <v>14</v>
      </c>
      <c r="F39" s="232">
        <v>4</v>
      </c>
      <c r="G39" s="232">
        <v>10</v>
      </c>
      <c r="H39" s="232">
        <v>3</v>
      </c>
      <c r="I39" s="232">
        <v>4</v>
      </c>
      <c r="J39" s="232">
        <v>1</v>
      </c>
      <c r="K39" s="226">
        <v>1</v>
      </c>
      <c r="L39" s="232">
        <v>0</v>
      </c>
      <c r="M39" s="226">
        <v>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116</v>
      </c>
    </row>
    <row r="40" spans="1:20" ht="14.25" customHeight="1" thickBot="1" thickTop="1">
      <c r="A40" s="229" t="s">
        <v>239</v>
      </c>
      <c r="B40" s="233">
        <v>63</v>
      </c>
      <c r="C40" s="234">
        <v>22</v>
      </c>
      <c r="D40" s="226">
        <v>0</v>
      </c>
      <c r="E40" s="228">
        <v>1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1</v>
      </c>
      <c r="O40" s="232">
        <v>0</v>
      </c>
      <c r="P40" s="232">
        <v>0</v>
      </c>
      <c r="Q40" s="232">
        <v>0</v>
      </c>
      <c r="R40" s="226">
        <v>21</v>
      </c>
      <c r="S40" s="235"/>
      <c r="T40" s="236" t="s">
        <v>118</v>
      </c>
    </row>
    <row r="41" spans="1:23" ht="14.25" customHeight="1" thickBot="1" thickTop="1">
      <c r="A41" s="229" t="s">
        <v>240</v>
      </c>
      <c r="B41" s="233">
        <v>60</v>
      </c>
      <c r="C41" s="234">
        <v>20</v>
      </c>
      <c r="D41" s="226">
        <v>0</v>
      </c>
      <c r="E41" s="226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26">
        <v>20</v>
      </c>
      <c r="S41" s="235"/>
      <c r="T41" s="236" t="s">
        <v>106</v>
      </c>
      <c r="U41" s="128"/>
      <c r="V41" s="128"/>
      <c r="W41" s="128"/>
    </row>
    <row r="42" spans="1:21" ht="14.25" customHeight="1" thickBot="1" thickTop="1">
      <c r="A42" s="229" t="s">
        <v>241</v>
      </c>
      <c r="B42" s="233">
        <v>54</v>
      </c>
      <c r="C42" s="234">
        <v>21</v>
      </c>
      <c r="D42" s="228">
        <v>10</v>
      </c>
      <c r="E42" s="231">
        <v>11</v>
      </c>
      <c r="F42" s="232">
        <v>5</v>
      </c>
      <c r="G42" s="232">
        <v>6</v>
      </c>
      <c r="H42" s="232">
        <v>0</v>
      </c>
      <c r="I42" s="232">
        <v>3</v>
      </c>
      <c r="J42" s="232">
        <v>1</v>
      </c>
      <c r="K42" s="232">
        <v>1</v>
      </c>
      <c r="L42" s="232">
        <v>0</v>
      </c>
      <c r="M42" s="226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108</v>
      </c>
      <c r="U42" s="128"/>
    </row>
    <row r="43" spans="1:20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selection activeCell="T12" sqref="T12:T1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98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1604</v>
      </c>
      <c r="C8" s="7">
        <f t="shared" si="0"/>
        <v>463</v>
      </c>
      <c r="D8" s="47">
        <f t="shared" si="0"/>
        <v>89</v>
      </c>
      <c r="E8" s="32">
        <f t="shared" si="0"/>
        <v>190</v>
      </c>
      <c r="F8" s="35">
        <f t="shared" si="0"/>
        <v>43</v>
      </c>
      <c r="G8" s="38">
        <f t="shared" si="0"/>
        <v>147</v>
      </c>
      <c r="H8" s="42">
        <f t="shared" si="0"/>
        <v>21</v>
      </c>
      <c r="I8" s="42">
        <f t="shared" si="0"/>
        <v>34</v>
      </c>
      <c r="J8" s="42">
        <f t="shared" si="0"/>
        <v>8</v>
      </c>
      <c r="K8" s="42">
        <f>SUM(K12:K42)</f>
        <v>15</v>
      </c>
      <c r="L8" s="42">
        <f>SUM(L12:L42)</f>
        <v>1</v>
      </c>
      <c r="M8" s="42">
        <f t="shared" si="0"/>
        <v>63</v>
      </c>
      <c r="N8" s="42">
        <f t="shared" si="0"/>
        <v>4</v>
      </c>
      <c r="O8" s="42">
        <f t="shared" si="0"/>
        <v>0</v>
      </c>
      <c r="P8" s="42">
        <f t="shared" si="0"/>
        <v>15</v>
      </c>
      <c r="Q8" s="42">
        <f t="shared" si="0"/>
        <v>5</v>
      </c>
      <c r="R8" s="42">
        <f t="shared" si="0"/>
        <v>157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0.19222462203023757</v>
      </c>
      <c r="E9" s="33">
        <f t="shared" si="1"/>
        <v>0.4103671706263499</v>
      </c>
      <c r="F9" s="36">
        <f t="shared" si="1"/>
        <v>0.09287257019438445</v>
      </c>
      <c r="G9" s="39">
        <f t="shared" si="1"/>
        <v>0.3174946004319654</v>
      </c>
      <c r="H9" s="43">
        <f t="shared" si="1"/>
        <v>0.04535637149028078</v>
      </c>
      <c r="I9" s="43">
        <f t="shared" si="1"/>
        <v>0.0734341252699784</v>
      </c>
      <c r="J9" s="43">
        <f t="shared" si="1"/>
        <v>0.017278617710583154</v>
      </c>
      <c r="K9" s="43">
        <f t="shared" si="1"/>
        <v>0.032397408207343416</v>
      </c>
      <c r="L9" s="43">
        <f t="shared" si="1"/>
        <v>0.0021598272138228943</v>
      </c>
      <c r="M9" s="43">
        <f t="shared" si="1"/>
        <v>0.13606911447084233</v>
      </c>
      <c r="N9" s="43">
        <f t="shared" si="1"/>
        <v>0.008639308855291577</v>
      </c>
      <c r="O9" s="62">
        <f t="shared" si="1"/>
        <v>0</v>
      </c>
      <c r="P9" s="77">
        <f t="shared" si="1"/>
        <v>0.032397408207343416</v>
      </c>
      <c r="Q9" s="66">
        <f t="shared" si="1"/>
        <v>0.01079913606911447</v>
      </c>
      <c r="R9" s="72">
        <f t="shared" si="1"/>
        <v>0.3390928725701944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53.46666666666667</v>
      </c>
      <c r="C10" s="9">
        <f>C8/C9</f>
        <v>15.433333333333334</v>
      </c>
      <c r="D10" s="49">
        <f aca="true" t="shared" si="2" ref="D10:R10">D8/$C$9</f>
        <v>2.966666666666667</v>
      </c>
      <c r="E10" s="34">
        <f t="shared" si="2"/>
        <v>6.333333333333333</v>
      </c>
      <c r="F10" s="37">
        <f t="shared" si="2"/>
        <v>1.4333333333333333</v>
      </c>
      <c r="G10" s="40">
        <f t="shared" si="2"/>
        <v>4.9</v>
      </c>
      <c r="H10" s="44">
        <f t="shared" si="2"/>
        <v>0.7</v>
      </c>
      <c r="I10" s="44">
        <f t="shared" si="2"/>
        <v>1.1333333333333333</v>
      </c>
      <c r="J10" s="44">
        <f t="shared" si="2"/>
        <v>0.26666666666666666</v>
      </c>
      <c r="K10" s="44">
        <f>K8/$C$9</f>
        <v>0.5</v>
      </c>
      <c r="L10" s="44">
        <f>L8/$C$9</f>
        <v>0.03333333333333333</v>
      </c>
      <c r="M10" s="44">
        <f t="shared" si="2"/>
        <v>2.1</v>
      </c>
      <c r="N10" s="44">
        <f t="shared" si="2"/>
        <v>0.13333333333333333</v>
      </c>
      <c r="O10" s="63">
        <f t="shared" si="2"/>
        <v>0</v>
      </c>
      <c r="P10" s="78">
        <f t="shared" si="2"/>
        <v>0.5</v>
      </c>
      <c r="Q10" s="67">
        <f t="shared" si="2"/>
        <v>0.16666666666666666</v>
      </c>
      <c r="R10" s="73">
        <f t="shared" si="2"/>
        <v>5.233333333333333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47" t="s">
        <v>298</v>
      </c>
      <c r="B12" s="233">
        <v>50</v>
      </c>
      <c r="C12" s="234">
        <v>8</v>
      </c>
      <c r="D12" s="232">
        <v>0</v>
      </c>
      <c r="E12" s="232">
        <v>8</v>
      </c>
      <c r="F12" s="232">
        <v>2</v>
      </c>
      <c r="G12" s="232">
        <v>6</v>
      </c>
      <c r="H12" s="232">
        <v>3</v>
      </c>
      <c r="I12" s="232">
        <v>0</v>
      </c>
      <c r="J12" s="232">
        <v>0</v>
      </c>
      <c r="K12" s="232">
        <v>0</v>
      </c>
      <c r="L12" s="232">
        <v>0</v>
      </c>
      <c r="M12" s="226">
        <v>3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114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43" t="s">
        <v>297</v>
      </c>
      <c r="B13" s="233">
        <v>71</v>
      </c>
      <c r="C13" s="234">
        <v>26</v>
      </c>
      <c r="D13" s="232">
        <v>9</v>
      </c>
      <c r="E13" s="232">
        <v>16</v>
      </c>
      <c r="F13" s="232">
        <v>7</v>
      </c>
      <c r="G13" s="232">
        <v>9</v>
      </c>
      <c r="H13" s="232">
        <v>2</v>
      </c>
      <c r="I13" s="232">
        <v>3</v>
      </c>
      <c r="J13" s="232">
        <v>1</v>
      </c>
      <c r="K13" s="226">
        <v>1</v>
      </c>
      <c r="L13" s="232">
        <v>1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116</v>
      </c>
      <c r="U13" s="132"/>
      <c r="V13" s="132"/>
      <c r="W13" s="132"/>
    </row>
    <row r="14" spans="1:23" ht="14.25" customHeight="1" thickBot="1" thickTop="1">
      <c r="A14" s="147" t="s">
        <v>296</v>
      </c>
      <c r="B14" s="233">
        <v>75</v>
      </c>
      <c r="C14" s="234">
        <v>30</v>
      </c>
      <c r="D14" s="226">
        <v>0</v>
      </c>
      <c r="E14" s="231">
        <v>29</v>
      </c>
      <c r="F14" s="232">
        <v>4</v>
      </c>
      <c r="G14" s="232">
        <v>25</v>
      </c>
      <c r="H14" s="232">
        <v>2</v>
      </c>
      <c r="I14" s="232">
        <v>6</v>
      </c>
      <c r="J14" s="232">
        <v>0</v>
      </c>
      <c r="K14" s="226">
        <v>5</v>
      </c>
      <c r="L14" s="232">
        <v>0</v>
      </c>
      <c r="M14" s="226">
        <v>12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118</v>
      </c>
      <c r="U14" s="135"/>
      <c r="V14" s="135"/>
      <c r="W14" s="240"/>
    </row>
    <row r="15" spans="1:23" ht="14.25" customHeight="1" thickBot="1" thickTop="1">
      <c r="A15" s="229" t="s">
        <v>295</v>
      </c>
      <c r="B15" s="233">
        <v>68</v>
      </c>
      <c r="C15" s="234">
        <v>23</v>
      </c>
      <c r="D15" s="228">
        <v>1</v>
      </c>
      <c r="E15" s="231">
        <v>23</v>
      </c>
      <c r="F15" s="232">
        <v>4</v>
      </c>
      <c r="G15" s="232">
        <v>19</v>
      </c>
      <c r="H15" s="232">
        <v>1</v>
      </c>
      <c r="I15" s="232">
        <v>3</v>
      </c>
      <c r="J15" s="232">
        <v>0</v>
      </c>
      <c r="K15" s="226">
        <v>1</v>
      </c>
      <c r="L15" s="232">
        <v>0</v>
      </c>
      <c r="M15" s="226">
        <v>12</v>
      </c>
      <c r="N15" s="232">
        <v>1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106</v>
      </c>
      <c r="U15" s="135"/>
      <c r="V15" s="135"/>
      <c r="W15" s="240"/>
    </row>
    <row r="16" spans="1:23" ht="14.25" customHeight="1" thickBot="1" thickTop="1">
      <c r="A16" s="147" t="s">
        <v>294</v>
      </c>
      <c r="B16" s="233">
        <v>67</v>
      </c>
      <c r="C16" s="234">
        <v>26</v>
      </c>
      <c r="D16" s="226">
        <v>0</v>
      </c>
      <c r="E16" s="231">
        <v>26</v>
      </c>
      <c r="F16" s="232">
        <v>6</v>
      </c>
      <c r="G16" s="232">
        <v>20</v>
      </c>
      <c r="H16" s="232">
        <v>0</v>
      </c>
      <c r="I16" s="232">
        <v>4</v>
      </c>
      <c r="J16" s="232">
        <v>1</v>
      </c>
      <c r="K16" s="226">
        <v>1</v>
      </c>
      <c r="L16" s="232">
        <v>0</v>
      </c>
      <c r="M16" s="226">
        <v>12</v>
      </c>
      <c r="N16" s="232">
        <v>2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108</v>
      </c>
      <c r="U16" s="135"/>
      <c r="V16" s="129"/>
      <c r="W16" s="135"/>
    </row>
    <row r="17" spans="1:23" ht="14.25" customHeight="1" thickBot="1" thickTop="1">
      <c r="A17" s="147" t="s">
        <v>293</v>
      </c>
      <c r="B17" s="233">
        <v>28</v>
      </c>
      <c r="C17" s="234">
        <v>3</v>
      </c>
      <c r="D17" s="226">
        <v>0</v>
      </c>
      <c r="E17" s="226">
        <v>3</v>
      </c>
      <c r="F17" s="232">
        <v>1</v>
      </c>
      <c r="G17" s="232">
        <v>2</v>
      </c>
      <c r="H17" s="232">
        <v>1</v>
      </c>
      <c r="I17" s="232">
        <v>0</v>
      </c>
      <c r="J17" s="232">
        <v>0</v>
      </c>
      <c r="K17" s="232">
        <v>0</v>
      </c>
      <c r="L17" s="232">
        <v>0</v>
      </c>
      <c r="M17" s="226">
        <v>1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110</v>
      </c>
      <c r="U17" s="135"/>
      <c r="V17" s="129"/>
      <c r="W17" s="135"/>
    </row>
    <row r="18" spans="1:23" ht="14.25" customHeight="1" thickBot="1" thickTop="1">
      <c r="A18" s="243" t="s">
        <v>292</v>
      </c>
      <c r="B18" s="233">
        <v>32</v>
      </c>
      <c r="C18" s="234">
        <v>2</v>
      </c>
      <c r="D18" s="232">
        <v>0</v>
      </c>
      <c r="E18" s="226">
        <v>1</v>
      </c>
      <c r="F18" s="232">
        <v>0</v>
      </c>
      <c r="G18" s="232">
        <v>1</v>
      </c>
      <c r="H18" s="232">
        <v>0</v>
      </c>
      <c r="I18" s="232">
        <v>0</v>
      </c>
      <c r="J18" s="232">
        <v>1</v>
      </c>
      <c r="K18" s="232">
        <v>0</v>
      </c>
      <c r="L18" s="232">
        <v>0</v>
      </c>
      <c r="M18" s="232">
        <v>0</v>
      </c>
      <c r="N18" s="232">
        <v>0</v>
      </c>
      <c r="O18" s="226">
        <v>0</v>
      </c>
      <c r="P18" s="232">
        <v>0</v>
      </c>
      <c r="Q18" s="232">
        <v>0</v>
      </c>
      <c r="R18" s="232">
        <v>0</v>
      </c>
      <c r="S18" s="235"/>
      <c r="T18" s="236" t="s">
        <v>112</v>
      </c>
      <c r="U18" s="135"/>
      <c r="V18" s="240"/>
      <c r="W18" s="135"/>
    </row>
    <row r="19" spans="1:23" ht="14.25" customHeight="1" thickBot="1" thickTop="1">
      <c r="A19" s="147" t="s">
        <v>291</v>
      </c>
      <c r="B19" s="233">
        <v>44</v>
      </c>
      <c r="C19" s="234">
        <v>6</v>
      </c>
      <c r="D19" s="232">
        <v>0</v>
      </c>
      <c r="E19" s="232">
        <v>6</v>
      </c>
      <c r="F19" s="232">
        <v>0</v>
      </c>
      <c r="G19" s="232">
        <v>6</v>
      </c>
      <c r="H19" s="232">
        <v>0</v>
      </c>
      <c r="I19" s="232">
        <v>3</v>
      </c>
      <c r="J19" s="232">
        <v>0</v>
      </c>
      <c r="K19" s="232">
        <v>0</v>
      </c>
      <c r="L19" s="232">
        <v>0</v>
      </c>
      <c r="M19" s="226">
        <v>3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114</v>
      </c>
      <c r="U19" s="135"/>
      <c r="V19" s="240"/>
      <c r="W19" s="135"/>
    </row>
    <row r="20" spans="1:23" ht="14.25" customHeight="1" thickBot="1" thickTop="1">
      <c r="A20" s="243" t="s">
        <v>290</v>
      </c>
      <c r="B20" s="233">
        <v>64</v>
      </c>
      <c r="C20" s="234">
        <v>24</v>
      </c>
      <c r="D20" s="232">
        <v>11</v>
      </c>
      <c r="E20" s="232">
        <v>13</v>
      </c>
      <c r="F20" s="232">
        <v>2</v>
      </c>
      <c r="G20" s="232">
        <v>11</v>
      </c>
      <c r="H20" s="232">
        <v>4</v>
      </c>
      <c r="I20" s="232">
        <v>3</v>
      </c>
      <c r="J20" s="232">
        <v>1</v>
      </c>
      <c r="K20" s="226">
        <v>2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116</v>
      </c>
      <c r="U20" s="135"/>
      <c r="V20" s="240"/>
      <c r="W20" s="135"/>
    </row>
    <row r="21" spans="1:23" ht="14.25" customHeight="1" thickBot="1" thickTop="1">
      <c r="A21" s="147" t="s">
        <v>288</v>
      </c>
      <c r="B21" s="233">
        <v>66</v>
      </c>
      <c r="C21" s="234">
        <v>22</v>
      </c>
      <c r="D21" s="231">
        <v>0</v>
      </c>
      <c r="E21" s="231">
        <v>22</v>
      </c>
      <c r="F21" s="232">
        <v>4</v>
      </c>
      <c r="G21" s="232">
        <v>18</v>
      </c>
      <c r="H21" s="232">
        <v>2</v>
      </c>
      <c r="I21" s="232">
        <v>3</v>
      </c>
      <c r="J21" s="232">
        <v>1</v>
      </c>
      <c r="K21" s="231">
        <v>1</v>
      </c>
      <c r="L21" s="232">
        <v>0</v>
      </c>
      <c r="M21" s="231">
        <v>11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118</v>
      </c>
      <c r="U21" s="135"/>
      <c r="V21" s="240"/>
      <c r="W21" s="132"/>
    </row>
    <row r="22" spans="1:23" ht="14.25" customHeight="1" thickBot="1" thickTop="1">
      <c r="A22" s="229" t="s">
        <v>287</v>
      </c>
      <c r="B22" s="233">
        <v>68</v>
      </c>
      <c r="C22" s="234">
        <v>23</v>
      </c>
      <c r="D22" s="228">
        <v>9</v>
      </c>
      <c r="E22" s="232">
        <v>14</v>
      </c>
      <c r="F22" s="232">
        <v>5</v>
      </c>
      <c r="G22" s="232">
        <v>9</v>
      </c>
      <c r="H22" s="232">
        <v>2</v>
      </c>
      <c r="I22" s="232">
        <v>3</v>
      </c>
      <c r="J22" s="232">
        <v>1</v>
      </c>
      <c r="K22" s="232">
        <v>2</v>
      </c>
      <c r="L22" s="232">
        <v>0</v>
      </c>
      <c r="M22" s="232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106</v>
      </c>
      <c r="U22" s="135"/>
      <c r="V22" s="240"/>
      <c r="W22" s="135"/>
    </row>
    <row r="23" spans="1:23" ht="14.25" customHeight="1" thickBot="1" thickTop="1">
      <c r="A23" s="229" t="s">
        <v>289</v>
      </c>
      <c r="B23" s="233">
        <v>67</v>
      </c>
      <c r="C23" s="234">
        <v>22</v>
      </c>
      <c r="D23" s="228">
        <v>9</v>
      </c>
      <c r="E23" s="232">
        <v>13</v>
      </c>
      <c r="F23" s="232">
        <v>5</v>
      </c>
      <c r="G23" s="232">
        <v>8</v>
      </c>
      <c r="H23" s="232">
        <v>2</v>
      </c>
      <c r="I23" s="232">
        <v>3</v>
      </c>
      <c r="J23" s="232">
        <v>1</v>
      </c>
      <c r="K23" s="232">
        <v>1</v>
      </c>
      <c r="L23" s="232">
        <v>0</v>
      </c>
      <c r="M23" s="232">
        <v>1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108</v>
      </c>
      <c r="U23" s="135"/>
      <c r="V23" s="240"/>
      <c r="W23" s="135"/>
    </row>
    <row r="24" spans="1:23" ht="14.25" customHeight="1" thickBot="1" thickTop="1">
      <c r="A24" s="229" t="s">
        <v>286</v>
      </c>
      <c r="B24" s="233">
        <v>42</v>
      </c>
      <c r="C24" s="234">
        <v>13</v>
      </c>
      <c r="D24" s="228">
        <v>11</v>
      </c>
      <c r="E24" s="226">
        <v>1</v>
      </c>
      <c r="F24" s="232">
        <v>0</v>
      </c>
      <c r="G24" s="232">
        <v>1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26">
        <v>1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110</v>
      </c>
      <c r="U24" s="135"/>
      <c r="V24" s="240"/>
      <c r="W24" s="135"/>
    </row>
    <row r="25" spans="1:23" ht="14.25" customHeight="1" thickBot="1" thickTop="1">
      <c r="A25" s="243" t="s">
        <v>285</v>
      </c>
      <c r="B25" s="233">
        <v>35</v>
      </c>
      <c r="C25" s="234">
        <v>3</v>
      </c>
      <c r="D25" s="226">
        <v>1</v>
      </c>
      <c r="E25" s="226">
        <v>2</v>
      </c>
      <c r="F25" s="232">
        <v>0</v>
      </c>
      <c r="G25" s="232">
        <v>2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26">
        <v>2</v>
      </c>
      <c r="N25" s="232">
        <v>0</v>
      </c>
      <c r="O25" s="226">
        <v>0</v>
      </c>
      <c r="P25" s="232">
        <v>0</v>
      </c>
      <c r="Q25" s="232">
        <v>0</v>
      </c>
      <c r="R25" s="232">
        <v>0</v>
      </c>
      <c r="S25" s="235"/>
      <c r="T25" s="236" t="s">
        <v>112</v>
      </c>
      <c r="U25" s="135"/>
      <c r="V25" s="240"/>
      <c r="W25" s="135"/>
    </row>
    <row r="26" spans="1:23" ht="14.25" customHeight="1" thickBot="1" thickTop="1">
      <c r="A26" s="229" t="s">
        <v>284</v>
      </c>
      <c r="B26" s="233">
        <v>40</v>
      </c>
      <c r="C26" s="234">
        <v>6</v>
      </c>
      <c r="D26" s="232">
        <v>0</v>
      </c>
      <c r="E26" s="266">
        <v>2</v>
      </c>
      <c r="F26" s="232">
        <v>0</v>
      </c>
      <c r="G26" s="232">
        <v>2</v>
      </c>
      <c r="H26" s="232">
        <v>0</v>
      </c>
      <c r="I26" s="232">
        <v>1</v>
      </c>
      <c r="J26" s="232">
        <v>0</v>
      </c>
      <c r="K26" s="232">
        <v>0</v>
      </c>
      <c r="L26" s="232">
        <v>0</v>
      </c>
      <c r="M26" s="232">
        <v>1</v>
      </c>
      <c r="N26" s="232">
        <v>0</v>
      </c>
      <c r="O26" s="232">
        <v>0</v>
      </c>
      <c r="P26" s="226">
        <v>1</v>
      </c>
      <c r="Q26" s="232">
        <v>0</v>
      </c>
      <c r="R26" s="226">
        <v>3</v>
      </c>
      <c r="S26" s="235"/>
      <c r="T26" s="236" t="s">
        <v>114</v>
      </c>
      <c r="U26" s="135"/>
      <c r="V26" s="240"/>
      <c r="W26" s="135"/>
    </row>
    <row r="27" spans="1:23" ht="14.25" customHeight="1" thickBot="1" thickTop="1">
      <c r="A27" s="243" t="s">
        <v>283</v>
      </c>
      <c r="B27" s="233">
        <v>68</v>
      </c>
      <c r="C27" s="234">
        <v>23</v>
      </c>
      <c r="D27" s="266">
        <v>7</v>
      </c>
      <c r="E27" s="266">
        <v>10</v>
      </c>
      <c r="F27" s="232">
        <v>3</v>
      </c>
      <c r="G27" s="232">
        <v>7</v>
      </c>
      <c r="H27" s="232">
        <v>2</v>
      </c>
      <c r="I27" s="232">
        <v>2</v>
      </c>
      <c r="J27" s="232">
        <v>1</v>
      </c>
      <c r="K27" s="232">
        <v>1</v>
      </c>
      <c r="L27" s="232">
        <v>0</v>
      </c>
      <c r="M27" s="232">
        <v>1</v>
      </c>
      <c r="N27" s="232">
        <v>0</v>
      </c>
      <c r="O27" s="232">
        <v>0</v>
      </c>
      <c r="P27" s="226">
        <v>6</v>
      </c>
      <c r="Q27" s="232">
        <v>0</v>
      </c>
      <c r="R27" s="232">
        <v>0</v>
      </c>
      <c r="S27" s="235"/>
      <c r="T27" s="236" t="s">
        <v>116</v>
      </c>
      <c r="U27" s="135"/>
      <c r="V27" s="240"/>
      <c r="W27" s="135"/>
    </row>
    <row r="28" spans="1:23" ht="14.25" customHeight="1" thickBot="1" thickTop="1">
      <c r="A28" s="229" t="s">
        <v>282</v>
      </c>
      <c r="B28" s="233">
        <v>63</v>
      </c>
      <c r="C28" s="234">
        <v>21</v>
      </c>
      <c r="D28" s="226">
        <v>0</v>
      </c>
      <c r="E28" s="226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26">
        <v>2</v>
      </c>
      <c r="Q28" s="232">
        <v>0</v>
      </c>
      <c r="R28" s="226">
        <v>18</v>
      </c>
      <c r="S28" s="235"/>
      <c r="T28" s="236" t="s">
        <v>118</v>
      </c>
      <c r="U28" s="135"/>
      <c r="V28" s="240"/>
      <c r="W28" s="135"/>
    </row>
    <row r="29" spans="1:23" ht="14.25" customHeight="1" thickBot="1" thickTop="1">
      <c r="A29" s="229" t="s">
        <v>281</v>
      </c>
      <c r="B29" s="233">
        <v>64</v>
      </c>
      <c r="C29" s="234">
        <v>23</v>
      </c>
      <c r="D29" s="226">
        <v>0</v>
      </c>
      <c r="E29" s="226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26">
        <v>3</v>
      </c>
      <c r="Q29" s="232">
        <v>0</v>
      </c>
      <c r="R29" s="226">
        <v>19</v>
      </c>
      <c r="S29" s="235"/>
      <c r="T29" s="236" t="s">
        <v>106</v>
      </c>
      <c r="U29" s="135"/>
      <c r="V29" s="240"/>
      <c r="W29" s="135"/>
    </row>
    <row r="30" spans="1:23" ht="14.25" customHeight="1" thickBot="1" thickTop="1">
      <c r="A30" s="229" t="s">
        <v>280</v>
      </c>
      <c r="B30" s="233">
        <v>66</v>
      </c>
      <c r="C30" s="234">
        <v>23</v>
      </c>
      <c r="D30" s="231">
        <v>21</v>
      </c>
      <c r="E30" s="226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26">
        <v>1</v>
      </c>
      <c r="S30" s="235"/>
      <c r="T30" s="236" t="s">
        <v>108</v>
      </c>
      <c r="U30" s="135"/>
      <c r="V30" s="240"/>
      <c r="W30" s="135"/>
    </row>
    <row r="31" spans="1:23" ht="14.25" customHeight="1" thickBot="1" thickTop="1">
      <c r="A31" s="229" t="s">
        <v>279</v>
      </c>
      <c r="B31" s="233">
        <v>46</v>
      </c>
      <c r="C31" s="234">
        <v>11</v>
      </c>
      <c r="D31" s="231">
        <v>10</v>
      </c>
      <c r="E31" s="228">
        <v>1</v>
      </c>
      <c r="F31" s="232">
        <v>0</v>
      </c>
      <c r="G31" s="232">
        <v>1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1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110</v>
      </c>
      <c r="U31" s="135"/>
      <c r="V31" s="240"/>
      <c r="W31" s="135"/>
    </row>
    <row r="32" spans="1:23" ht="14.25" customHeight="1" thickBot="1" thickTop="1">
      <c r="A32" s="243" t="s">
        <v>278</v>
      </c>
      <c r="B32" s="233">
        <v>26</v>
      </c>
      <c r="C32" s="234"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112</v>
      </c>
      <c r="U32" s="135"/>
      <c r="V32" s="129"/>
      <c r="W32" s="132"/>
    </row>
    <row r="33" spans="1:23" ht="14.25" customHeight="1" thickBot="1" thickTop="1">
      <c r="A33" s="229" t="s">
        <v>269</v>
      </c>
      <c r="B33" s="233">
        <v>36</v>
      </c>
      <c r="C33" s="234">
        <v>5</v>
      </c>
      <c r="D33" s="232">
        <v>0</v>
      </c>
      <c r="E33" s="226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26">
        <v>1</v>
      </c>
      <c r="R33" s="226">
        <v>4</v>
      </c>
      <c r="S33" s="235"/>
      <c r="T33" s="236" t="s">
        <v>114</v>
      </c>
      <c r="U33" s="135"/>
      <c r="V33" s="129"/>
      <c r="W33" s="135"/>
    </row>
    <row r="34" spans="1:23" ht="14.25" customHeight="1" thickBot="1" thickTop="1">
      <c r="A34" s="243" t="s">
        <v>270</v>
      </c>
      <c r="B34" s="233">
        <v>66</v>
      </c>
      <c r="C34" s="234">
        <v>23</v>
      </c>
      <c r="D34" s="226">
        <v>0</v>
      </c>
      <c r="E34" s="226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26">
        <v>1</v>
      </c>
      <c r="R34" s="226">
        <v>21</v>
      </c>
      <c r="S34" s="235"/>
      <c r="T34" s="236" t="s">
        <v>116</v>
      </c>
      <c r="U34" s="135"/>
      <c r="V34" s="129"/>
      <c r="W34" s="132"/>
    </row>
    <row r="35" spans="1:23" ht="14.25" customHeight="1" thickBot="1" thickTop="1">
      <c r="A35" s="229" t="s">
        <v>271</v>
      </c>
      <c r="B35" s="233">
        <v>63</v>
      </c>
      <c r="C35" s="234">
        <v>23</v>
      </c>
      <c r="D35" s="226">
        <v>0</v>
      </c>
      <c r="E35" s="226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26">
        <v>1</v>
      </c>
      <c r="R35" s="226">
        <v>22</v>
      </c>
      <c r="S35" s="235"/>
      <c r="T35" s="236" t="s">
        <v>118</v>
      </c>
      <c r="U35" s="135"/>
      <c r="V35" s="240"/>
      <c r="W35" s="135"/>
    </row>
    <row r="36" spans="1:23" ht="14.25" customHeight="1" thickBot="1" thickTop="1">
      <c r="A36" s="229" t="s">
        <v>272</v>
      </c>
      <c r="B36" s="233">
        <v>66</v>
      </c>
      <c r="C36" s="234">
        <v>23</v>
      </c>
      <c r="D36" s="226">
        <v>0</v>
      </c>
      <c r="E36" s="226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26">
        <v>23</v>
      </c>
      <c r="S36" s="235"/>
      <c r="T36" s="236" t="s">
        <v>106</v>
      </c>
      <c r="U36" s="135"/>
      <c r="V36" s="240"/>
      <c r="W36" s="132"/>
    </row>
    <row r="37" spans="1:23" ht="14.25" customHeight="1" thickBot="1" thickTop="1">
      <c r="A37" s="229" t="s">
        <v>273</v>
      </c>
      <c r="B37" s="233">
        <v>65</v>
      </c>
      <c r="C37" s="234">
        <v>22</v>
      </c>
      <c r="D37" s="226">
        <v>0</v>
      </c>
      <c r="E37" s="226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26">
        <v>1</v>
      </c>
      <c r="Q37" s="232">
        <v>0</v>
      </c>
      <c r="R37" s="226">
        <v>21</v>
      </c>
      <c r="S37" s="235"/>
      <c r="T37" s="236" t="s">
        <v>108</v>
      </c>
      <c r="U37" s="135"/>
      <c r="V37" s="240"/>
      <c r="W37" s="135"/>
    </row>
    <row r="38" spans="1:23" ht="14.25" customHeight="1" thickBot="1" thickTop="1">
      <c r="A38" s="229" t="s">
        <v>274</v>
      </c>
      <c r="B38" s="233">
        <v>28</v>
      </c>
      <c r="C38" s="234">
        <v>2</v>
      </c>
      <c r="D38" s="226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26">
        <v>2</v>
      </c>
      <c r="S38" s="235"/>
      <c r="T38" s="236" t="s">
        <v>110</v>
      </c>
      <c r="U38" s="135"/>
      <c r="V38" s="240"/>
      <c r="W38" s="135"/>
    </row>
    <row r="39" spans="1:23" ht="14.25" customHeight="1" thickBot="1" thickTop="1">
      <c r="A39" s="243" t="s">
        <v>275</v>
      </c>
      <c r="B39" s="233">
        <v>31</v>
      </c>
      <c r="C39" s="234">
        <v>1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26">
        <v>0</v>
      </c>
      <c r="P39" s="226">
        <v>1</v>
      </c>
      <c r="Q39" s="232">
        <v>0</v>
      </c>
      <c r="R39" s="232">
        <v>0</v>
      </c>
      <c r="S39" s="235"/>
      <c r="T39" s="236" t="s">
        <v>112</v>
      </c>
      <c r="U39" s="135"/>
      <c r="V39" s="240"/>
      <c r="W39" s="135"/>
    </row>
    <row r="40" spans="1:23" ht="14.25" customHeight="1" thickBot="1" thickTop="1">
      <c r="A40" s="229" t="s">
        <v>276</v>
      </c>
      <c r="B40" s="233">
        <v>35</v>
      </c>
      <c r="C40" s="234">
        <v>5</v>
      </c>
      <c r="D40" s="232">
        <v>0</v>
      </c>
      <c r="E40" s="226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26">
        <v>1</v>
      </c>
      <c r="Q40" s="232">
        <v>0</v>
      </c>
      <c r="R40" s="226">
        <v>4</v>
      </c>
      <c r="S40" s="235"/>
      <c r="T40" s="236" t="s">
        <v>114</v>
      </c>
      <c r="U40" s="135"/>
      <c r="V40" s="135"/>
      <c r="W40" s="129"/>
    </row>
    <row r="41" spans="1:23" ht="14.25" customHeight="1" thickBot="1" thickTop="1">
      <c r="A41" s="229" t="s">
        <v>277</v>
      </c>
      <c r="B41" s="233">
        <v>64</v>
      </c>
      <c r="C41" s="234">
        <v>21</v>
      </c>
      <c r="D41" s="226">
        <v>0</v>
      </c>
      <c r="E41" s="226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26">
        <v>2</v>
      </c>
      <c r="R41" s="226">
        <v>19</v>
      </c>
      <c r="S41" s="235"/>
      <c r="T41" s="236" t="s">
        <v>116</v>
      </c>
      <c r="U41" s="135"/>
      <c r="V41" s="135"/>
      <c r="W41" s="129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91"/>
      <c r="T42" s="92"/>
    </row>
    <row r="43" spans="1:2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205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1724</v>
      </c>
      <c r="C8" s="7">
        <f t="shared" si="0"/>
        <v>451</v>
      </c>
      <c r="D8" s="47">
        <f t="shared" si="0"/>
        <v>154</v>
      </c>
      <c r="E8" s="32">
        <f t="shared" si="0"/>
        <v>269</v>
      </c>
      <c r="F8" s="35">
        <f t="shared" si="0"/>
        <v>93</v>
      </c>
      <c r="G8" s="38">
        <f t="shared" si="0"/>
        <v>175</v>
      </c>
      <c r="H8" s="42">
        <f t="shared" si="0"/>
        <v>33</v>
      </c>
      <c r="I8" s="42">
        <f t="shared" si="0"/>
        <v>63</v>
      </c>
      <c r="J8" s="42">
        <f t="shared" si="0"/>
        <v>10</v>
      </c>
      <c r="K8" s="42">
        <f>SUM(K12:K42)</f>
        <v>24</v>
      </c>
      <c r="L8" s="42">
        <f>SUM(L12:L42)</f>
        <v>0</v>
      </c>
      <c r="M8" s="42">
        <f t="shared" si="0"/>
        <v>42</v>
      </c>
      <c r="N8" s="42">
        <f t="shared" si="0"/>
        <v>3</v>
      </c>
      <c r="O8" s="61">
        <f t="shared" si="0"/>
        <v>10</v>
      </c>
      <c r="P8" s="76">
        <f t="shared" si="0"/>
        <v>2</v>
      </c>
      <c r="Q8" s="65">
        <f t="shared" si="0"/>
        <v>0</v>
      </c>
      <c r="R8" s="71">
        <f t="shared" si="0"/>
        <v>7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0.34146341463414637</v>
      </c>
      <c r="E9" s="33">
        <f t="shared" si="1"/>
        <v>0.5964523281596452</v>
      </c>
      <c r="F9" s="36">
        <f t="shared" si="1"/>
        <v>0.20620842572062084</v>
      </c>
      <c r="G9" s="39">
        <f t="shared" si="1"/>
        <v>0.38802660753880264</v>
      </c>
      <c r="H9" s="43">
        <f t="shared" si="1"/>
        <v>0.07317073170731707</v>
      </c>
      <c r="I9" s="43">
        <f t="shared" si="1"/>
        <v>0.13968957871396895</v>
      </c>
      <c r="J9" s="43">
        <f t="shared" si="1"/>
        <v>0.022172949002217297</v>
      </c>
      <c r="K9" s="43">
        <f t="shared" si="1"/>
        <v>0.05321507760532151</v>
      </c>
      <c r="L9" s="43">
        <f t="shared" si="1"/>
        <v>0</v>
      </c>
      <c r="M9" s="43">
        <f t="shared" si="1"/>
        <v>0.09312638580931264</v>
      </c>
      <c r="N9" s="43">
        <f t="shared" si="1"/>
        <v>0.0066518847006651885</v>
      </c>
      <c r="O9" s="62">
        <f t="shared" si="1"/>
        <v>0.022172949002217297</v>
      </c>
      <c r="P9" s="77">
        <f t="shared" si="1"/>
        <v>0.004434589800443459</v>
      </c>
      <c r="Q9" s="66">
        <f t="shared" si="1"/>
        <v>0</v>
      </c>
      <c r="R9" s="72">
        <f t="shared" si="1"/>
        <v>0.015521064301552107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55.61290322580645</v>
      </c>
      <c r="C10" s="9">
        <f>C8/C9</f>
        <v>14.548387096774194</v>
      </c>
      <c r="D10" s="49">
        <f aca="true" t="shared" si="2" ref="D10:R10">D8/$C$9</f>
        <v>4.967741935483871</v>
      </c>
      <c r="E10" s="34">
        <f t="shared" si="2"/>
        <v>8.67741935483871</v>
      </c>
      <c r="F10" s="37">
        <f t="shared" si="2"/>
        <v>3</v>
      </c>
      <c r="G10" s="40">
        <f t="shared" si="2"/>
        <v>5.645161290322581</v>
      </c>
      <c r="H10" s="44">
        <f t="shared" si="2"/>
        <v>1.064516129032258</v>
      </c>
      <c r="I10" s="44">
        <f t="shared" si="2"/>
        <v>2.032258064516129</v>
      </c>
      <c r="J10" s="44">
        <f t="shared" si="2"/>
        <v>0.3225806451612903</v>
      </c>
      <c r="K10" s="44">
        <f>K8/$C$9</f>
        <v>0.7741935483870968</v>
      </c>
      <c r="L10" s="44">
        <f>L8/$C$9</f>
        <v>0</v>
      </c>
      <c r="M10" s="44">
        <f t="shared" si="2"/>
        <v>1.3548387096774193</v>
      </c>
      <c r="N10" s="44">
        <f t="shared" si="2"/>
        <v>0.0967741935483871</v>
      </c>
      <c r="O10" s="63">
        <f t="shared" si="2"/>
        <v>0.3225806451612903</v>
      </c>
      <c r="P10" s="78">
        <f t="shared" si="2"/>
        <v>0.06451612903225806</v>
      </c>
      <c r="Q10" s="67">
        <f t="shared" si="2"/>
        <v>0</v>
      </c>
      <c r="R10" s="73">
        <f t="shared" si="2"/>
        <v>0.22580645161290322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5" ht="14.25" customHeight="1" thickBot="1" thickTop="1">
      <c r="A12" s="237" t="s">
        <v>328</v>
      </c>
      <c r="B12" s="233">
        <v>71</v>
      </c>
      <c r="C12" s="234">
        <v>23</v>
      </c>
      <c r="D12" s="228">
        <v>7</v>
      </c>
      <c r="E12" s="232">
        <v>16</v>
      </c>
      <c r="F12" s="232">
        <v>6</v>
      </c>
      <c r="G12" s="232">
        <v>10</v>
      </c>
      <c r="H12" s="232">
        <v>3</v>
      </c>
      <c r="I12" s="232">
        <v>4</v>
      </c>
      <c r="J12" s="232">
        <v>1</v>
      </c>
      <c r="K12" s="226">
        <v>1</v>
      </c>
      <c r="L12" s="232">
        <v>0</v>
      </c>
      <c r="M12" s="226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108</v>
      </c>
      <c r="Y12" s="132"/>
    </row>
    <row r="13" spans="1:22" ht="14.25" customHeight="1" thickBot="1" thickTop="1">
      <c r="A13" s="237" t="s">
        <v>327</v>
      </c>
      <c r="B13" s="233">
        <v>37</v>
      </c>
      <c r="C13" s="234">
        <v>7</v>
      </c>
      <c r="D13" s="228">
        <v>2</v>
      </c>
      <c r="E13" s="226">
        <v>4</v>
      </c>
      <c r="F13" s="232">
        <v>1</v>
      </c>
      <c r="G13" s="232">
        <v>3</v>
      </c>
      <c r="H13" s="232">
        <v>0</v>
      </c>
      <c r="I13" s="232">
        <v>1</v>
      </c>
      <c r="J13" s="232">
        <v>0</v>
      </c>
      <c r="K13" s="226">
        <v>2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110</v>
      </c>
      <c r="U13" s="132"/>
      <c r="V13" s="132"/>
    </row>
    <row r="14" spans="1:22" ht="14.25" customHeight="1" thickBot="1" thickTop="1">
      <c r="A14" s="229" t="s">
        <v>326</v>
      </c>
      <c r="B14" s="233">
        <v>37</v>
      </c>
      <c r="C14" s="234">
        <v>3</v>
      </c>
      <c r="D14" s="232">
        <v>0</v>
      </c>
      <c r="E14" s="232">
        <v>1</v>
      </c>
      <c r="F14" s="232">
        <v>0</v>
      </c>
      <c r="G14" s="232">
        <v>1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1</v>
      </c>
      <c r="O14" s="232">
        <v>1</v>
      </c>
      <c r="P14" s="232">
        <v>0</v>
      </c>
      <c r="Q14" s="232">
        <v>0</v>
      </c>
      <c r="R14" s="232">
        <v>0</v>
      </c>
      <c r="S14" s="235"/>
      <c r="T14" s="236" t="s">
        <v>112</v>
      </c>
      <c r="U14" s="132"/>
      <c r="V14" s="132"/>
    </row>
    <row r="15" spans="1:22" ht="14.25" customHeight="1" thickBot="1" thickTop="1">
      <c r="A15" s="267" t="s">
        <v>199</v>
      </c>
      <c r="B15" s="233">
        <v>37</v>
      </c>
      <c r="C15" s="234">
        <v>5</v>
      </c>
      <c r="D15" s="232">
        <v>0</v>
      </c>
      <c r="E15" s="232">
        <v>3</v>
      </c>
      <c r="F15" s="232">
        <v>0</v>
      </c>
      <c r="G15" s="232">
        <v>3</v>
      </c>
      <c r="H15" s="232">
        <v>0</v>
      </c>
      <c r="I15" s="232">
        <v>1</v>
      </c>
      <c r="J15" s="232">
        <v>0</v>
      </c>
      <c r="K15" s="232">
        <v>0</v>
      </c>
      <c r="L15" s="232">
        <v>0</v>
      </c>
      <c r="M15" s="226">
        <v>2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114</v>
      </c>
      <c r="U15" s="132"/>
      <c r="V15" s="132"/>
    </row>
    <row r="16" spans="1:22" ht="14.25" customHeight="1" thickBot="1" thickTop="1">
      <c r="A16" s="237" t="s">
        <v>325</v>
      </c>
      <c r="B16" s="233">
        <v>71</v>
      </c>
      <c r="C16" s="234">
        <v>22</v>
      </c>
      <c r="D16" s="228">
        <v>8</v>
      </c>
      <c r="E16" s="231">
        <v>14</v>
      </c>
      <c r="F16" s="232">
        <v>5</v>
      </c>
      <c r="G16" s="232">
        <v>9</v>
      </c>
      <c r="H16" s="232">
        <v>2</v>
      </c>
      <c r="I16" s="232">
        <v>3</v>
      </c>
      <c r="J16" s="232">
        <v>1</v>
      </c>
      <c r="K16" s="226">
        <v>2</v>
      </c>
      <c r="L16" s="232">
        <v>0</v>
      </c>
      <c r="M16" s="226">
        <v>1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116</v>
      </c>
      <c r="U16" s="132"/>
      <c r="V16" s="132"/>
    </row>
    <row r="17" spans="1:20" ht="14.25" customHeight="1" thickBot="1" thickTop="1">
      <c r="A17" s="229" t="s">
        <v>197</v>
      </c>
      <c r="B17" s="233">
        <v>64</v>
      </c>
      <c r="C17" s="234">
        <v>19</v>
      </c>
      <c r="D17" s="228">
        <v>8</v>
      </c>
      <c r="E17" s="231">
        <v>11</v>
      </c>
      <c r="F17" s="232">
        <v>3</v>
      </c>
      <c r="G17" s="232">
        <v>8</v>
      </c>
      <c r="H17" s="232">
        <v>2</v>
      </c>
      <c r="I17" s="232">
        <v>3</v>
      </c>
      <c r="J17" s="232">
        <v>1</v>
      </c>
      <c r="K17" s="226">
        <v>1</v>
      </c>
      <c r="L17" s="232">
        <v>0</v>
      </c>
      <c r="M17" s="226">
        <v>1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118</v>
      </c>
    </row>
    <row r="18" spans="1:20" ht="14.25" customHeight="1" thickBot="1" thickTop="1">
      <c r="A18" s="229" t="s">
        <v>324</v>
      </c>
      <c r="B18" s="233">
        <v>68</v>
      </c>
      <c r="C18" s="234">
        <v>21</v>
      </c>
      <c r="D18" s="228">
        <v>9</v>
      </c>
      <c r="E18" s="231">
        <v>12</v>
      </c>
      <c r="F18" s="232">
        <v>4</v>
      </c>
      <c r="G18" s="232">
        <v>8</v>
      </c>
      <c r="H18" s="232">
        <v>2</v>
      </c>
      <c r="I18" s="232">
        <v>3</v>
      </c>
      <c r="J18" s="232">
        <v>1</v>
      </c>
      <c r="K18" s="226">
        <v>1</v>
      </c>
      <c r="L18" s="232">
        <v>0</v>
      </c>
      <c r="M18" s="226">
        <v>1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106</v>
      </c>
    </row>
    <row r="19" spans="1:20" ht="14.25" customHeight="1" thickBot="1" thickTop="1">
      <c r="A19" s="147" t="s">
        <v>323</v>
      </c>
      <c r="B19" s="233">
        <v>74</v>
      </c>
      <c r="C19" s="234">
        <v>24</v>
      </c>
      <c r="D19" s="226">
        <v>0</v>
      </c>
      <c r="E19" s="231">
        <v>23</v>
      </c>
      <c r="F19" s="232">
        <v>5</v>
      </c>
      <c r="G19" s="232">
        <v>18</v>
      </c>
      <c r="H19" s="232">
        <v>1</v>
      </c>
      <c r="I19" s="232">
        <v>3</v>
      </c>
      <c r="J19" s="232">
        <v>1</v>
      </c>
      <c r="K19" s="226">
        <v>2</v>
      </c>
      <c r="L19" s="232">
        <v>0</v>
      </c>
      <c r="M19" s="226">
        <v>11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108</v>
      </c>
    </row>
    <row r="20" spans="1:21" ht="14.25" customHeight="1" thickBot="1" thickTop="1">
      <c r="A20" s="229" t="s">
        <v>322</v>
      </c>
      <c r="B20" s="233">
        <v>37</v>
      </c>
      <c r="C20" s="234">
        <v>6</v>
      </c>
      <c r="D20" s="228">
        <v>5</v>
      </c>
      <c r="E20" s="226">
        <v>1</v>
      </c>
      <c r="F20" s="232">
        <v>0</v>
      </c>
      <c r="G20" s="232">
        <v>1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110</v>
      </c>
      <c r="U20" s="132"/>
    </row>
    <row r="21" spans="1:22" ht="14.25" customHeight="1" thickBot="1" thickTop="1">
      <c r="A21" s="229" t="s">
        <v>321</v>
      </c>
      <c r="B21" s="233">
        <v>42</v>
      </c>
      <c r="C21" s="234">
        <v>5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3</v>
      </c>
      <c r="P21" s="232">
        <v>0</v>
      </c>
      <c r="Q21" s="232">
        <v>0</v>
      </c>
      <c r="R21" s="232">
        <v>0</v>
      </c>
      <c r="S21" s="235"/>
      <c r="T21" s="236" t="s">
        <v>112</v>
      </c>
      <c r="U21" s="132"/>
      <c r="V21" s="132"/>
    </row>
    <row r="22" spans="1:20" ht="14.25" customHeight="1" thickBot="1" thickTop="1">
      <c r="A22" s="267" t="s">
        <v>320</v>
      </c>
      <c r="B22" s="233">
        <v>51</v>
      </c>
      <c r="C22" s="234">
        <v>7</v>
      </c>
      <c r="D22" s="232">
        <v>0</v>
      </c>
      <c r="E22" s="232">
        <v>5</v>
      </c>
      <c r="F22" s="232">
        <v>1</v>
      </c>
      <c r="G22" s="232">
        <v>4</v>
      </c>
      <c r="H22" s="232">
        <v>0</v>
      </c>
      <c r="I22" s="232">
        <v>1</v>
      </c>
      <c r="J22" s="232">
        <v>0</v>
      </c>
      <c r="K22" s="232">
        <v>0</v>
      </c>
      <c r="L22" s="232">
        <v>0</v>
      </c>
      <c r="M22" s="226">
        <v>3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114</v>
      </c>
    </row>
    <row r="23" spans="1:20" ht="14.25" customHeight="1" thickBot="1" thickTop="1">
      <c r="A23" s="237" t="s">
        <v>319</v>
      </c>
      <c r="B23" s="233">
        <v>72</v>
      </c>
      <c r="C23" s="234">
        <v>24</v>
      </c>
      <c r="D23" s="232">
        <v>10</v>
      </c>
      <c r="E23" s="232">
        <v>14</v>
      </c>
      <c r="F23" s="232">
        <v>5</v>
      </c>
      <c r="G23" s="232">
        <v>9</v>
      </c>
      <c r="H23" s="232">
        <v>2</v>
      </c>
      <c r="I23" s="232">
        <v>3</v>
      </c>
      <c r="J23" s="232">
        <v>1</v>
      </c>
      <c r="K23" s="226">
        <v>2</v>
      </c>
      <c r="L23" s="232">
        <v>0</v>
      </c>
      <c r="M23" s="226">
        <v>1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116</v>
      </c>
    </row>
    <row r="24" spans="1:21" ht="14.25" customHeight="1" thickBot="1" thickTop="1">
      <c r="A24" s="229" t="s">
        <v>318</v>
      </c>
      <c r="B24" s="233">
        <v>70</v>
      </c>
      <c r="C24" s="234">
        <v>25</v>
      </c>
      <c r="D24" s="232">
        <v>11</v>
      </c>
      <c r="E24" s="232">
        <v>14</v>
      </c>
      <c r="F24" s="232">
        <v>7</v>
      </c>
      <c r="G24" s="232">
        <v>7</v>
      </c>
      <c r="H24" s="232">
        <v>2</v>
      </c>
      <c r="I24" s="232">
        <v>3</v>
      </c>
      <c r="J24" s="232">
        <v>0</v>
      </c>
      <c r="K24" s="226">
        <v>2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118</v>
      </c>
      <c r="U24" s="132"/>
    </row>
    <row r="25" spans="1:20" ht="14.25" customHeight="1" thickBot="1" thickTop="1">
      <c r="A25" s="229" t="s">
        <v>317</v>
      </c>
      <c r="B25" s="233">
        <v>69</v>
      </c>
      <c r="C25" s="234">
        <v>22</v>
      </c>
      <c r="D25" s="228">
        <v>9</v>
      </c>
      <c r="E25" s="231">
        <v>13</v>
      </c>
      <c r="F25" s="232">
        <v>5</v>
      </c>
      <c r="G25" s="232">
        <v>8</v>
      </c>
      <c r="H25" s="232">
        <v>2</v>
      </c>
      <c r="I25" s="232">
        <v>4</v>
      </c>
      <c r="J25" s="232">
        <v>0</v>
      </c>
      <c r="K25" s="226">
        <v>1</v>
      </c>
      <c r="L25" s="232">
        <v>0</v>
      </c>
      <c r="M25" s="268">
        <v>1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106</v>
      </c>
    </row>
    <row r="26" spans="1:20" ht="14.25" customHeight="1" thickBot="1" thickTop="1">
      <c r="A26" s="229" t="s">
        <v>316</v>
      </c>
      <c r="B26" s="233">
        <v>63</v>
      </c>
      <c r="C26" s="234">
        <v>19</v>
      </c>
      <c r="D26" s="228">
        <v>9</v>
      </c>
      <c r="E26" s="231">
        <v>10</v>
      </c>
      <c r="F26" s="232">
        <v>3</v>
      </c>
      <c r="G26" s="232">
        <v>7</v>
      </c>
      <c r="H26" s="232">
        <v>2</v>
      </c>
      <c r="I26" s="232">
        <v>3</v>
      </c>
      <c r="J26" s="232">
        <v>0</v>
      </c>
      <c r="K26" s="226">
        <v>1</v>
      </c>
      <c r="L26" s="232">
        <v>0</v>
      </c>
      <c r="M26" s="268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108</v>
      </c>
    </row>
    <row r="27" spans="1:22" ht="14.25" customHeight="1" thickBot="1" thickTop="1">
      <c r="A27" s="229" t="s">
        <v>315</v>
      </c>
      <c r="B27" s="233">
        <v>34</v>
      </c>
      <c r="C27" s="234">
        <v>5</v>
      </c>
      <c r="D27" s="269">
        <v>4</v>
      </c>
      <c r="E27" s="226">
        <v>1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1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110</v>
      </c>
      <c r="U27" s="132"/>
      <c r="V27" s="132"/>
    </row>
    <row r="28" spans="1:20" ht="14.25" customHeight="1" thickBot="1" thickTop="1">
      <c r="A28" s="229" t="s">
        <v>314</v>
      </c>
      <c r="B28" s="233">
        <v>36</v>
      </c>
      <c r="C28" s="234">
        <v>5</v>
      </c>
      <c r="D28" s="232">
        <v>0</v>
      </c>
      <c r="E28" s="226">
        <v>4</v>
      </c>
      <c r="F28" s="232">
        <v>2</v>
      </c>
      <c r="G28" s="232">
        <v>2</v>
      </c>
      <c r="H28" s="232">
        <v>0</v>
      </c>
      <c r="I28" s="232">
        <v>1</v>
      </c>
      <c r="J28" s="232">
        <v>0</v>
      </c>
      <c r="K28" s="232">
        <v>0</v>
      </c>
      <c r="L28" s="232">
        <v>0</v>
      </c>
      <c r="M28" s="268">
        <v>1</v>
      </c>
      <c r="N28" s="232">
        <v>0</v>
      </c>
      <c r="O28" s="228">
        <v>1</v>
      </c>
      <c r="P28" s="232">
        <v>0</v>
      </c>
      <c r="Q28" s="232">
        <v>0</v>
      </c>
      <c r="R28" s="232">
        <v>0</v>
      </c>
      <c r="S28" s="235"/>
      <c r="T28" s="236" t="s">
        <v>112</v>
      </c>
    </row>
    <row r="29" spans="1:21" ht="14.25" customHeight="1" thickBot="1" thickTop="1">
      <c r="A29" s="267" t="s">
        <v>313</v>
      </c>
      <c r="B29" s="233">
        <v>46</v>
      </c>
      <c r="C29" s="234">
        <v>6</v>
      </c>
      <c r="D29" s="232">
        <v>0</v>
      </c>
      <c r="E29" s="232">
        <v>6</v>
      </c>
      <c r="F29" s="232">
        <v>2</v>
      </c>
      <c r="G29" s="232">
        <v>4</v>
      </c>
      <c r="H29" s="232">
        <v>0</v>
      </c>
      <c r="I29" s="232">
        <v>2</v>
      </c>
      <c r="J29" s="232">
        <v>0</v>
      </c>
      <c r="K29" s="232">
        <v>0</v>
      </c>
      <c r="L29" s="232">
        <v>0</v>
      </c>
      <c r="M29" s="226">
        <v>2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114</v>
      </c>
      <c r="U29" s="132"/>
    </row>
    <row r="30" spans="1:20" ht="14.25" customHeight="1" thickBot="1" thickTop="1">
      <c r="A30" s="237" t="s">
        <v>312</v>
      </c>
      <c r="B30" s="233">
        <v>69</v>
      </c>
      <c r="C30" s="234">
        <v>22</v>
      </c>
      <c r="D30" s="228">
        <v>8</v>
      </c>
      <c r="E30" s="232">
        <v>14</v>
      </c>
      <c r="F30" s="232">
        <v>6</v>
      </c>
      <c r="G30" s="232">
        <v>8</v>
      </c>
      <c r="H30" s="232">
        <v>2</v>
      </c>
      <c r="I30" s="232">
        <v>3</v>
      </c>
      <c r="J30" s="232">
        <v>0</v>
      </c>
      <c r="K30" s="226">
        <v>1</v>
      </c>
      <c r="L30" s="232">
        <v>0</v>
      </c>
      <c r="M30" s="226">
        <v>1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116</v>
      </c>
    </row>
    <row r="31" spans="1:20" ht="14.25" customHeight="1" thickBot="1" thickTop="1">
      <c r="A31" s="229" t="s">
        <v>311</v>
      </c>
      <c r="B31" s="233">
        <v>74</v>
      </c>
      <c r="C31" s="234">
        <v>27</v>
      </c>
      <c r="D31" s="228">
        <v>9</v>
      </c>
      <c r="E31" s="231">
        <v>18</v>
      </c>
      <c r="F31" s="232">
        <v>9</v>
      </c>
      <c r="G31" s="232">
        <v>9</v>
      </c>
      <c r="H31" s="232">
        <v>2</v>
      </c>
      <c r="I31" s="232">
        <v>4</v>
      </c>
      <c r="J31" s="232">
        <v>0</v>
      </c>
      <c r="K31" s="226">
        <v>1</v>
      </c>
      <c r="L31" s="232">
        <v>0</v>
      </c>
      <c r="M31" s="226">
        <v>2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118</v>
      </c>
    </row>
    <row r="32" spans="1:20" ht="14.25" customHeight="1" thickBot="1" thickTop="1">
      <c r="A32" s="229" t="s">
        <v>310</v>
      </c>
      <c r="B32" s="233">
        <v>67</v>
      </c>
      <c r="C32" s="234">
        <v>23</v>
      </c>
      <c r="D32" s="228">
        <v>11</v>
      </c>
      <c r="E32" s="231">
        <v>12</v>
      </c>
      <c r="F32" s="232">
        <v>5</v>
      </c>
      <c r="G32" s="232">
        <v>7</v>
      </c>
      <c r="H32" s="232">
        <v>2</v>
      </c>
      <c r="I32" s="232">
        <v>3</v>
      </c>
      <c r="J32" s="232">
        <v>0</v>
      </c>
      <c r="K32" s="226">
        <v>1</v>
      </c>
      <c r="L32" s="232">
        <v>0</v>
      </c>
      <c r="M32" s="226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106</v>
      </c>
    </row>
    <row r="33" spans="1:20" ht="14.25" customHeight="1" thickBot="1" thickTop="1">
      <c r="A33" s="229" t="s">
        <v>309</v>
      </c>
      <c r="B33" s="233">
        <v>70</v>
      </c>
      <c r="C33" s="234">
        <v>20</v>
      </c>
      <c r="D33" s="228">
        <v>10</v>
      </c>
      <c r="E33" s="231">
        <v>10</v>
      </c>
      <c r="F33" s="232">
        <v>3</v>
      </c>
      <c r="G33" s="232">
        <v>7</v>
      </c>
      <c r="H33" s="232">
        <v>2</v>
      </c>
      <c r="I33" s="232">
        <v>3</v>
      </c>
      <c r="J33" s="232">
        <v>0</v>
      </c>
      <c r="K33" s="226">
        <v>1</v>
      </c>
      <c r="L33" s="232">
        <v>0</v>
      </c>
      <c r="M33" s="226">
        <v>1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108</v>
      </c>
    </row>
    <row r="34" spans="1:21" ht="14.25" customHeight="1" thickBot="1" thickTop="1">
      <c r="A34" s="147" t="s">
        <v>308</v>
      </c>
      <c r="B34" s="233">
        <v>37</v>
      </c>
      <c r="C34" s="234">
        <v>5</v>
      </c>
      <c r="D34" s="226">
        <v>0</v>
      </c>
      <c r="E34" s="226">
        <v>5</v>
      </c>
      <c r="F34" s="232">
        <v>2</v>
      </c>
      <c r="G34" s="232">
        <v>3</v>
      </c>
      <c r="H34" s="232">
        <v>0</v>
      </c>
      <c r="I34" s="232">
        <v>1</v>
      </c>
      <c r="J34" s="232">
        <v>0</v>
      </c>
      <c r="K34" s="232">
        <v>0</v>
      </c>
      <c r="L34" s="232">
        <v>0</v>
      </c>
      <c r="M34" s="226">
        <v>2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110</v>
      </c>
      <c r="U34" s="132"/>
    </row>
    <row r="35" spans="1:20" ht="14.25" customHeight="1" thickBot="1" thickTop="1">
      <c r="A35" s="229" t="s">
        <v>307</v>
      </c>
      <c r="B35" s="233">
        <v>39</v>
      </c>
      <c r="C35" s="234">
        <v>5</v>
      </c>
      <c r="D35" s="232">
        <v>0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5</v>
      </c>
      <c r="P35" s="232">
        <v>0</v>
      </c>
      <c r="Q35" s="232">
        <v>0</v>
      </c>
      <c r="R35" s="232">
        <v>0</v>
      </c>
      <c r="S35" s="235"/>
      <c r="T35" s="236" t="s">
        <v>112</v>
      </c>
    </row>
    <row r="36" spans="1:20" ht="14.25" customHeight="1" thickBot="1" thickTop="1">
      <c r="A36" s="237" t="s">
        <v>306</v>
      </c>
      <c r="B36" s="233">
        <v>51</v>
      </c>
      <c r="C36" s="234">
        <v>9</v>
      </c>
      <c r="D36" s="232">
        <v>0</v>
      </c>
      <c r="E36" s="226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26">
        <v>2</v>
      </c>
      <c r="Q36" s="232">
        <v>0</v>
      </c>
      <c r="R36" s="226">
        <v>7</v>
      </c>
      <c r="S36" s="235"/>
      <c r="T36" s="236" t="s">
        <v>114</v>
      </c>
    </row>
    <row r="37" spans="1:20" ht="14.25" customHeight="1" thickBot="1" thickTop="1">
      <c r="A37" s="237" t="s">
        <v>305</v>
      </c>
      <c r="B37" s="233">
        <v>69</v>
      </c>
      <c r="C37" s="234">
        <v>21</v>
      </c>
      <c r="D37" s="228">
        <v>9</v>
      </c>
      <c r="E37" s="231">
        <v>12</v>
      </c>
      <c r="F37" s="232">
        <v>4</v>
      </c>
      <c r="G37" s="232">
        <v>8</v>
      </c>
      <c r="H37" s="232">
        <v>2</v>
      </c>
      <c r="I37" s="232">
        <v>3</v>
      </c>
      <c r="J37" s="232">
        <v>1</v>
      </c>
      <c r="K37" s="226">
        <v>1</v>
      </c>
      <c r="L37" s="232">
        <v>0</v>
      </c>
      <c r="M37" s="226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116</v>
      </c>
    </row>
    <row r="38" spans="1:20" ht="14.25" customHeight="1" thickBot="1" thickTop="1">
      <c r="A38" s="229" t="s">
        <v>304</v>
      </c>
      <c r="B38" s="233">
        <v>69</v>
      </c>
      <c r="C38" s="234">
        <v>24</v>
      </c>
      <c r="D38" s="228">
        <v>9</v>
      </c>
      <c r="E38" s="231">
        <v>15</v>
      </c>
      <c r="F38" s="232">
        <v>4</v>
      </c>
      <c r="G38" s="232">
        <v>11</v>
      </c>
      <c r="H38" s="232">
        <v>2</v>
      </c>
      <c r="I38" s="232">
        <v>4</v>
      </c>
      <c r="J38" s="232">
        <v>1</v>
      </c>
      <c r="K38" s="226">
        <v>2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118</v>
      </c>
    </row>
    <row r="39" spans="1:20" ht="14.25" customHeight="1" thickBot="1" thickTop="1">
      <c r="A39" s="229" t="s">
        <v>303</v>
      </c>
      <c r="B39" s="233">
        <v>63</v>
      </c>
      <c r="C39" s="234">
        <v>22</v>
      </c>
      <c r="D39" s="228">
        <v>8</v>
      </c>
      <c r="E39" s="231">
        <v>14</v>
      </c>
      <c r="F39" s="232">
        <v>6</v>
      </c>
      <c r="G39" s="232">
        <v>8</v>
      </c>
      <c r="H39" s="232">
        <v>2</v>
      </c>
      <c r="I39" s="232">
        <v>3</v>
      </c>
      <c r="J39" s="232">
        <v>1</v>
      </c>
      <c r="K39" s="226">
        <v>1</v>
      </c>
      <c r="L39" s="232">
        <v>0</v>
      </c>
      <c r="M39" s="226">
        <v>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106</v>
      </c>
    </row>
    <row r="40" spans="1:20" ht="14.25" customHeight="1" thickBot="1" thickTop="1">
      <c r="A40" s="229" t="s">
        <v>302</v>
      </c>
      <c r="B40" s="233">
        <v>69</v>
      </c>
      <c r="C40" s="234">
        <v>23</v>
      </c>
      <c r="D40" s="228">
        <v>7</v>
      </c>
      <c r="E40" s="231">
        <v>16</v>
      </c>
      <c r="F40" s="232">
        <v>5</v>
      </c>
      <c r="G40" s="232">
        <v>11</v>
      </c>
      <c r="H40" s="232">
        <v>1</v>
      </c>
      <c r="I40" s="232">
        <v>4</v>
      </c>
      <c r="J40" s="232">
        <v>1</v>
      </c>
      <c r="K40" s="226">
        <v>1</v>
      </c>
      <c r="L40" s="232">
        <v>0</v>
      </c>
      <c r="M40" s="226">
        <v>4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108</v>
      </c>
    </row>
    <row r="41" spans="1:21" ht="14.25" customHeight="1" thickBot="1" thickTop="1">
      <c r="A41" s="229" t="s">
        <v>301</v>
      </c>
      <c r="B41" s="233">
        <v>33</v>
      </c>
      <c r="C41" s="234">
        <v>2</v>
      </c>
      <c r="D41" s="232">
        <v>1</v>
      </c>
      <c r="E41" s="232">
        <v>1</v>
      </c>
      <c r="F41" s="232">
        <v>0</v>
      </c>
      <c r="G41" s="232">
        <v>1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1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110</v>
      </c>
      <c r="U41" s="132"/>
    </row>
    <row r="42" spans="1:20" ht="14.25" customHeight="1" thickBot="1" thickTop="1">
      <c r="A42" s="229" t="s">
        <v>300</v>
      </c>
      <c r="B42" s="233">
        <v>35</v>
      </c>
      <c r="C42" s="234"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112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99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1681</v>
      </c>
      <c r="C8" s="7">
        <f t="shared" si="0"/>
        <v>476</v>
      </c>
      <c r="D8" s="47">
        <f t="shared" si="0"/>
        <v>150</v>
      </c>
      <c r="E8" s="32">
        <f t="shared" si="0"/>
        <v>275</v>
      </c>
      <c r="F8" s="35">
        <f t="shared" si="0"/>
        <v>95</v>
      </c>
      <c r="G8" s="38">
        <f t="shared" si="0"/>
        <v>185</v>
      </c>
      <c r="H8" s="42">
        <f t="shared" si="0"/>
        <v>17</v>
      </c>
      <c r="I8" s="42">
        <f t="shared" si="0"/>
        <v>63</v>
      </c>
      <c r="J8" s="42">
        <f t="shared" si="0"/>
        <v>19</v>
      </c>
      <c r="K8" s="42">
        <f>SUM(K12:K47)</f>
        <v>26</v>
      </c>
      <c r="L8" s="42">
        <f>SUM(L12:L47)</f>
        <v>2</v>
      </c>
      <c r="M8" s="42">
        <f t="shared" si="0"/>
        <v>51</v>
      </c>
      <c r="N8" s="42">
        <f t="shared" si="0"/>
        <v>9</v>
      </c>
      <c r="O8" s="61">
        <f t="shared" si="0"/>
        <v>1</v>
      </c>
      <c r="P8" s="76">
        <f t="shared" si="0"/>
        <v>0</v>
      </c>
      <c r="Q8" s="65">
        <f t="shared" si="0"/>
        <v>1</v>
      </c>
      <c r="R8" s="71">
        <f t="shared" si="0"/>
        <v>20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0.31512605042016806</v>
      </c>
      <c r="E9" s="33">
        <f t="shared" si="1"/>
        <v>0.5777310924369747</v>
      </c>
      <c r="F9" s="36">
        <f t="shared" si="1"/>
        <v>0.19957983193277312</v>
      </c>
      <c r="G9" s="39">
        <f t="shared" si="1"/>
        <v>0.38865546218487396</v>
      </c>
      <c r="H9" s="43">
        <f t="shared" si="1"/>
        <v>0.03571428571428571</v>
      </c>
      <c r="I9" s="43">
        <f t="shared" si="1"/>
        <v>0.1323529411764706</v>
      </c>
      <c r="J9" s="43">
        <f t="shared" si="1"/>
        <v>0.03991596638655462</v>
      </c>
      <c r="K9" s="43">
        <f t="shared" si="1"/>
        <v>0.0546218487394958</v>
      </c>
      <c r="L9" s="43">
        <f t="shared" si="1"/>
        <v>0.004201680672268907</v>
      </c>
      <c r="M9" s="43">
        <f t="shared" si="1"/>
        <v>0.10714285714285714</v>
      </c>
      <c r="N9" s="43">
        <f t="shared" si="1"/>
        <v>0.018907563025210083</v>
      </c>
      <c r="O9" s="62">
        <f t="shared" si="1"/>
        <v>0.0021008403361344537</v>
      </c>
      <c r="P9" s="77">
        <f t="shared" si="1"/>
        <v>0</v>
      </c>
      <c r="Q9" s="66">
        <f t="shared" si="1"/>
        <v>0.0021008403361344537</v>
      </c>
      <c r="R9" s="72">
        <f t="shared" si="1"/>
        <v>0.04201680672268908</v>
      </c>
      <c r="U9" s="143" t="s">
        <v>59</v>
      </c>
      <c r="V9" s="92"/>
    </row>
    <row r="10" spans="1:22" ht="14.25" thickBot="1" thickTop="1">
      <c r="A10" s="90" t="s">
        <v>4</v>
      </c>
      <c r="B10" s="9">
        <f>B8/C9</f>
        <v>54.225806451612904</v>
      </c>
      <c r="C10" s="9">
        <f>C8/C9</f>
        <v>15.35483870967742</v>
      </c>
      <c r="D10" s="49">
        <f aca="true" t="shared" si="2" ref="D10:R10">D8/$C$9</f>
        <v>4.838709677419355</v>
      </c>
      <c r="E10" s="34">
        <f t="shared" si="2"/>
        <v>8.870967741935484</v>
      </c>
      <c r="F10" s="37">
        <f t="shared" si="2"/>
        <v>3.064516129032258</v>
      </c>
      <c r="G10" s="40">
        <f t="shared" si="2"/>
        <v>5.967741935483871</v>
      </c>
      <c r="H10" s="44">
        <f t="shared" si="2"/>
        <v>0.5483870967741935</v>
      </c>
      <c r="I10" s="44">
        <f t="shared" si="2"/>
        <v>2.032258064516129</v>
      </c>
      <c r="J10" s="44">
        <f t="shared" si="2"/>
        <v>0.6129032258064516</v>
      </c>
      <c r="K10" s="44">
        <f>K8/$C$9</f>
        <v>0.8387096774193549</v>
      </c>
      <c r="L10" s="44">
        <f>L8/$C$9</f>
        <v>0.06451612903225806</v>
      </c>
      <c r="M10" s="44">
        <f t="shared" si="2"/>
        <v>1.6451612903225807</v>
      </c>
      <c r="N10" s="44">
        <f t="shared" si="2"/>
        <v>0.2903225806451613</v>
      </c>
      <c r="O10" s="63">
        <f t="shared" si="2"/>
        <v>0.03225806451612903</v>
      </c>
      <c r="P10" s="78">
        <f t="shared" si="2"/>
        <v>0</v>
      </c>
      <c r="Q10" s="67">
        <f t="shared" si="2"/>
        <v>0.03225806451612903</v>
      </c>
      <c r="R10" s="73">
        <f t="shared" si="2"/>
        <v>0.6451612903225806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29" t="s">
        <v>359</v>
      </c>
      <c r="B12" s="233">
        <v>58</v>
      </c>
      <c r="C12" s="234">
        <v>21</v>
      </c>
      <c r="D12" s="232">
        <v>9</v>
      </c>
      <c r="E12" s="232">
        <v>12</v>
      </c>
      <c r="F12" s="232">
        <v>5</v>
      </c>
      <c r="G12" s="232">
        <v>7</v>
      </c>
      <c r="H12" s="232">
        <v>1</v>
      </c>
      <c r="I12" s="232">
        <v>3</v>
      </c>
      <c r="J12" s="232">
        <v>1</v>
      </c>
      <c r="K12" s="232">
        <v>1</v>
      </c>
      <c r="L12" s="232">
        <v>0</v>
      </c>
      <c r="M12" s="232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116</v>
      </c>
    </row>
    <row r="13" spans="1:20" ht="14.25" customHeight="1" thickBot="1" thickTop="1">
      <c r="A13" s="237" t="s">
        <v>358</v>
      </c>
      <c r="B13" s="233">
        <v>71</v>
      </c>
      <c r="C13" s="234">
        <v>22</v>
      </c>
      <c r="D13" s="228">
        <v>10</v>
      </c>
      <c r="E13" s="231">
        <v>12</v>
      </c>
      <c r="F13" s="232">
        <v>4</v>
      </c>
      <c r="G13" s="232">
        <v>8</v>
      </c>
      <c r="H13" s="232">
        <v>0</v>
      </c>
      <c r="I13" s="232">
        <v>4</v>
      </c>
      <c r="J13" s="232">
        <v>2</v>
      </c>
      <c r="K13" s="268">
        <v>1</v>
      </c>
      <c r="L13" s="232">
        <v>0</v>
      </c>
      <c r="M13" s="268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118</v>
      </c>
    </row>
    <row r="14" spans="1:22" ht="14.25" customHeight="1" thickBot="1" thickTop="1">
      <c r="A14" s="229" t="s">
        <v>357</v>
      </c>
      <c r="B14" s="233">
        <v>69</v>
      </c>
      <c r="C14" s="234">
        <v>26</v>
      </c>
      <c r="D14" s="228">
        <v>9</v>
      </c>
      <c r="E14" s="231">
        <v>17</v>
      </c>
      <c r="F14" s="232">
        <v>5</v>
      </c>
      <c r="G14" s="232">
        <v>12</v>
      </c>
      <c r="H14" s="232">
        <v>1</v>
      </c>
      <c r="I14" s="232">
        <v>2</v>
      </c>
      <c r="J14" s="232">
        <v>1</v>
      </c>
      <c r="K14" s="226">
        <v>2</v>
      </c>
      <c r="L14" s="232">
        <v>1</v>
      </c>
      <c r="M14" s="226">
        <v>1</v>
      </c>
      <c r="N14" s="232">
        <v>4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106</v>
      </c>
      <c r="U14" s="132"/>
      <c r="V14" s="132"/>
    </row>
    <row r="15" spans="1:20" ht="14.25" customHeight="1" thickBot="1" thickTop="1">
      <c r="A15" s="229" t="s">
        <v>356</v>
      </c>
      <c r="B15" s="233">
        <v>73</v>
      </c>
      <c r="C15" s="234">
        <v>26</v>
      </c>
      <c r="D15" s="231">
        <v>12</v>
      </c>
      <c r="E15" s="228">
        <v>14</v>
      </c>
      <c r="F15" s="232">
        <v>8</v>
      </c>
      <c r="G15" s="232">
        <v>6</v>
      </c>
      <c r="H15" s="232">
        <v>1</v>
      </c>
      <c r="I15" s="232">
        <v>2</v>
      </c>
      <c r="J15" s="232">
        <v>1</v>
      </c>
      <c r="K15" s="226">
        <v>1</v>
      </c>
      <c r="L15" s="232">
        <v>1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108</v>
      </c>
    </row>
    <row r="16" spans="1:21" ht="14.25" customHeight="1" thickBot="1" thickTop="1">
      <c r="A16" s="229" t="s">
        <v>355</v>
      </c>
      <c r="B16" s="233">
        <v>34</v>
      </c>
      <c r="C16" s="234">
        <v>3</v>
      </c>
      <c r="D16" s="232">
        <v>2</v>
      </c>
      <c r="E16" s="232">
        <v>1</v>
      </c>
      <c r="F16" s="232">
        <v>0</v>
      </c>
      <c r="G16" s="232">
        <v>1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1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110</v>
      </c>
      <c r="U16" s="132"/>
    </row>
    <row r="17" spans="1:20" ht="14.25" customHeight="1" thickBot="1" thickTop="1">
      <c r="A17" s="229" t="s">
        <v>354</v>
      </c>
      <c r="B17" s="233">
        <v>34</v>
      </c>
      <c r="C17" s="234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112</v>
      </c>
    </row>
    <row r="18" spans="1:22" ht="14.25" customHeight="1" thickBot="1" thickTop="1">
      <c r="A18" s="147" t="s">
        <v>168</v>
      </c>
      <c r="B18" s="233">
        <v>50</v>
      </c>
      <c r="C18" s="234">
        <v>7</v>
      </c>
      <c r="D18" s="232">
        <v>0</v>
      </c>
      <c r="E18" s="232">
        <v>7</v>
      </c>
      <c r="F18" s="232">
        <v>0</v>
      </c>
      <c r="G18" s="232">
        <v>6</v>
      </c>
      <c r="H18" s="232">
        <v>0</v>
      </c>
      <c r="I18" s="232">
        <v>2</v>
      </c>
      <c r="J18" s="232">
        <v>0</v>
      </c>
      <c r="K18" s="232">
        <v>0</v>
      </c>
      <c r="L18" s="232">
        <v>0</v>
      </c>
      <c r="M18" s="226">
        <v>4</v>
      </c>
      <c r="N18" s="232">
        <v>1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114</v>
      </c>
      <c r="U18" s="132"/>
      <c r="V18" s="132"/>
    </row>
    <row r="19" spans="1:21" ht="14.25" customHeight="1" thickBot="1" thickTop="1">
      <c r="A19" s="237" t="s">
        <v>353</v>
      </c>
      <c r="B19" s="233">
        <v>87</v>
      </c>
      <c r="C19" s="234">
        <v>30</v>
      </c>
      <c r="D19" s="228">
        <v>9</v>
      </c>
      <c r="E19" s="231">
        <v>12</v>
      </c>
      <c r="F19" s="232">
        <v>10</v>
      </c>
      <c r="G19" s="232">
        <v>11</v>
      </c>
      <c r="H19" s="232">
        <v>1</v>
      </c>
      <c r="I19" s="232">
        <v>5</v>
      </c>
      <c r="J19" s="232">
        <v>1</v>
      </c>
      <c r="K19" s="226">
        <v>2</v>
      </c>
      <c r="L19" s="232">
        <v>0</v>
      </c>
      <c r="M19" s="226">
        <v>2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116</v>
      </c>
      <c r="U19" s="132"/>
    </row>
    <row r="20" spans="1:23" ht="14.25" customHeight="1" thickBot="1" thickTop="1">
      <c r="A20" s="229" t="s">
        <v>352</v>
      </c>
      <c r="B20" s="233">
        <v>65</v>
      </c>
      <c r="C20" s="234">
        <v>21</v>
      </c>
      <c r="D20" s="226">
        <v>0</v>
      </c>
      <c r="E20" s="232">
        <v>4</v>
      </c>
      <c r="F20" s="232">
        <v>2</v>
      </c>
      <c r="G20" s="232">
        <v>2</v>
      </c>
      <c r="H20" s="232">
        <v>0</v>
      </c>
      <c r="I20" s="232">
        <v>1</v>
      </c>
      <c r="J20" s="232">
        <v>0</v>
      </c>
      <c r="K20" s="232">
        <v>0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118</v>
      </c>
      <c r="U20" s="132"/>
      <c r="V20" s="132"/>
      <c r="W20" s="132"/>
    </row>
    <row r="21" spans="1:20" ht="14.25" customHeight="1" thickBot="1" thickTop="1">
      <c r="A21" s="229" t="s">
        <v>351</v>
      </c>
      <c r="B21" s="233">
        <v>62</v>
      </c>
      <c r="C21" s="234">
        <v>21</v>
      </c>
      <c r="D21" s="228">
        <v>9</v>
      </c>
      <c r="E21" s="232">
        <v>12</v>
      </c>
      <c r="F21" s="232">
        <v>5</v>
      </c>
      <c r="G21" s="232">
        <v>7</v>
      </c>
      <c r="H21" s="232">
        <v>1</v>
      </c>
      <c r="I21" s="232">
        <v>3</v>
      </c>
      <c r="J21" s="232">
        <v>1</v>
      </c>
      <c r="K21" s="226">
        <v>1</v>
      </c>
      <c r="L21" s="232">
        <v>0</v>
      </c>
      <c r="M21" s="226">
        <v>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106</v>
      </c>
    </row>
    <row r="22" spans="1:22" ht="14.25" customHeight="1" thickBot="1" thickTop="1">
      <c r="A22" s="229" t="s">
        <v>350</v>
      </c>
      <c r="B22" s="233">
        <v>66</v>
      </c>
      <c r="C22" s="234">
        <v>25</v>
      </c>
      <c r="D22" s="228">
        <v>10</v>
      </c>
      <c r="E22" s="232">
        <v>15</v>
      </c>
      <c r="F22" s="232">
        <v>5</v>
      </c>
      <c r="G22" s="232">
        <v>10</v>
      </c>
      <c r="H22" s="232">
        <v>1</v>
      </c>
      <c r="I22" s="232">
        <v>3</v>
      </c>
      <c r="J22" s="232">
        <v>1</v>
      </c>
      <c r="K22" s="226">
        <v>2</v>
      </c>
      <c r="L22" s="232">
        <v>0</v>
      </c>
      <c r="M22" s="226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108</v>
      </c>
      <c r="U22" s="132"/>
      <c r="V22" s="132"/>
    </row>
    <row r="23" spans="1:21" ht="14.25" customHeight="1" thickBot="1" thickTop="1">
      <c r="A23" s="229" t="s">
        <v>349</v>
      </c>
      <c r="B23" s="233">
        <v>26</v>
      </c>
      <c r="C23" s="234">
        <v>2</v>
      </c>
      <c r="D23" s="226">
        <v>0</v>
      </c>
      <c r="E23" s="232">
        <v>1</v>
      </c>
      <c r="F23" s="232">
        <v>0</v>
      </c>
      <c r="G23" s="232">
        <v>1</v>
      </c>
      <c r="H23" s="232">
        <v>0</v>
      </c>
      <c r="I23" s="232">
        <v>1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110</v>
      </c>
      <c r="U23" s="132"/>
    </row>
    <row r="24" spans="1:20" ht="14.25" customHeight="1" thickBot="1" thickTop="1">
      <c r="A24" s="237" t="s">
        <v>348</v>
      </c>
      <c r="B24" s="233">
        <v>33</v>
      </c>
      <c r="C24" s="234">
        <v>2</v>
      </c>
      <c r="D24" s="232">
        <v>0</v>
      </c>
      <c r="E24" s="226">
        <v>2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2</v>
      </c>
      <c r="O24" s="226">
        <v>0</v>
      </c>
      <c r="P24" s="232">
        <v>0</v>
      </c>
      <c r="Q24" s="232">
        <v>0</v>
      </c>
      <c r="R24" s="232">
        <v>0</v>
      </c>
      <c r="S24" s="235"/>
      <c r="T24" s="236" t="s">
        <v>112</v>
      </c>
    </row>
    <row r="25" spans="1:22" ht="14.25" customHeight="1" thickBot="1" thickTop="1">
      <c r="A25" s="147" t="s">
        <v>347</v>
      </c>
      <c r="B25" s="233">
        <v>41</v>
      </c>
      <c r="C25" s="234">
        <v>8</v>
      </c>
      <c r="D25" s="232">
        <v>0</v>
      </c>
      <c r="E25" s="232">
        <v>7</v>
      </c>
      <c r="F25" s="232">
        <v>2</v>
      </c>
      <c r="G25" s="232">
        <v>5</v>
      </c>
      <c r="H25" s="232">
        <v>0</v>
      </c>
      <c r="I25" s="232">
        <v>2</v>
      </c>
      <c r="J25" s="232">
        <v>0</v>
      </c>
      <c r="K25" s="232">
        <v>0</v>
      </c>
      <c r="L25" s="232">
        <v>0</v>
      </c>
      <c r="M25" s="226">
        <v>3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114</v>
      </c>
      <c r="U25" s="132"/>
      <c r="V25" s="132"/>
    </row>
    <row r="26" spans="1:20" ht="14.25" customHeight="1" thickBot="1" thickTop="1">
      <c r="A26" s="237" t="s">
        <v>346</v>
      </c>
      <c r="B26" s="233">
        <v>72</v>
      </c>
      <c r="C26" s="234">
        <v>24</v>
      </c>
      <c r="D26" s="228">
        <v>10</v>
      </c>
      <c r="E26" s="231">
        <v>14</v>
      </c>
      <c r="F26" s="232">
        <v>6</v>
      </c>
      <c r="G26" s="232">
        <v>8</v>
      </c>
      <c r="H26" s="232">
        <v>1</v>
      </c>
      <c r="I26" s="232">
        <v>4</v>
      </c>
      <c r="J26" s="232">
        <v>1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116</v>
      </c>
    </row>
    <row r="27" spans="1:23" ht="14.25" customHeight="1" thickBot="1" thickTop="1">
      <c r="A27" s="229" t="s">
        <v>345</v>
      </c>
      <c r="B27" s="233">
        <v>68</v>
      </c>
      <c r="C27" s="234">
        <v>21</v>
      </c>
      <c r="D27" s="226">
        <v>0</v>
      </c>
      <c r="E27" s="226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26">
        <v>1</v>
      </c>
      <c r="R27" s="226">
        <v>20</v>
      </c>
      <c r="S27" s="235"/>
      <c r="T27" s="236" t="s">
        <v>118</v>
      </c>
      <c r="U27" s="132"/>
      <c r="V27" s="132"/>
      <c r="W27" s="132"/>
    </row>
    <row r="28" spans="1:20" ht="14.25" customHeight="1" thickBot="1" thickTop="1">
      <c r="A28" s="229" t="s">
        <v>344</v>
      </c>
      <c r="B28" s="233">
        <v>49</v>
      </c>
      <c r="C28" s="234">
        <v>20</v>
      </c>
      <c r="D28" s="228">
        <v>8</v>
      </c>
      <c r="E28" s="231">
        <v>12</v>
      </c>
      <c r="F28" s="232">
        <v>4</v>
      </c>
      <c r="G28" s="232">
        <v>8</v>
      </c>
      <c r="H28" s="232">
        <v>1</v>
      </c>
      <c r="I28" s="232">
        <v>3</v>
      </c>
      <c r="J28" s="232">
        <v>1</v>
      </c>
      <c r="K28" s="226">
        <v>2</v>
      </c>
      <c r="L28" s="232">
        <v>0</v>
      </c>
      <c r="M28" s="226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106</v>
      </c>
    </row>
    <row r="29" spans="1:20" ht="14.25" customHeight="1" thickBot="1" thickTop="1">
      <c r="A29" s="229" t="s">
        <v>343</v>
      </c>
      <c r="B29" s="233">
        <v>60</v>
      </c>
      <c r="C29" s="234">
        <v>19</v>
      </c>
      <c r="D29" s="228">
        <v>8</v>
      </c>
      <c r="E29" s="231">
        <v>11</v>
      </c>
      <c r="F29" s="232">
        <v>3</v>
      </c>
      <c r="G29" s="232">
        <v>8</v>
      </c>
      <c r="H29" s="232">
        <v>1</v>
      </c>
      <c r="I29" s="232">
        <v>3</v>
      </c>
      <c r="J29" s="232">
        <v>2</v>
      </c>
      <c r="K29" s="226">
        <v>1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108</v>
      </c>
    </row>
    <row r="30" spans="1:21" ht="14.25" customHeight="1" thickBot="1" thickTop="1">
      <c r="A30" s="229" t="s">
        <v>342</v>
      </c>
      <c r="B30" s="233">
        <v>32</v>
      </c>
      <c r="C30" s="234">
        <v>6</v>
      </c>
      <c r="D30" s="228">
        <v>5</v>
      </c>
      <c r="E30" s="226">
        <v>1</v>
      </c>
      <c r="F30" s="232">
        <v>0</v>
      </c>
      <c r="G30" s="232">
        <v>1</v>
      </c>
      <c r="H30" s="232">
        <v>0</v>
      </c>
      <c r="I30" s="232">
        <v>1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110</v>
      </c>
      <c r="U30" s="132"/>
    </row>
    <row r="31" spans="1:20" ht="14.25" customHeight="1" thickBot="1" thickTop="1">
      <c r="A31" s="237" t="s">
        <v>341</v>
      </c>
      <c r="B31" s="233">
        <v>31</v>
      </c>
      <c r="C31" s="234">
        <v>0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112</v>
      </c>
    </row>
    <row r="32" spans="1:20" ht="14.25" customHeight="1" thickBot="1" thickTop="1">
      <c r="A32" s="147" t="s">
        <v>340</v>
      </c>
      <c r="B32" s="233">
        <v>36</v>
      </c>
      <c r="C32" s="234">
        <v>4</v>
      </c>
      <c r="D32" s="232">
        <v>0</v>
      </c>
      <c r="E32" s="232">
        <v>4</v>
      </c>
      <c r="F32" s="232">
        <v>1</v>
      </c>
      <c r="G32" s="232">
        <v>3</v>
      </c>
      <c r="H32" s="232">
        <v>2</v>
      </c>
      <c r="I32" s="232">
        <v>0</v>
      </c>
      <c r="J32" s="232">
        <v>0</v>
      </c>
      <c r="K32" s="232">
        <v>0</v>
      </c>
      <c r="L32" s="232">
        <v>0</v>
      </c>
      <c r="M32" s="226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114</v>
      </c>
    </row>
    <row r="33" spans="1:22" ht="14.25" customHeight="1" thickBot="1" thickTop="1">
      <c r="A33" s="237" t="s">
        <v>339</v>
      </c>
      <c r="B33" s="233">
        <v>64</v>
      </c>
      <c r="C33" s="234">
        <v>23</v>
      </c>
      <c r="D33" s="228">
        <v>2</v>
      </c>
      <c r="E33" s="226">
        <v>21</v>
      </c>
      <c r="F33" s="232">
        <v>6</v>
      </c>
      <c r="G33" s="232">
        <v>15</v>
      </c>
      <c r="H33" s="232">
        <v>2</v>
      </c>
      <c r="I33" s="232">
        <v>3</v>
      </c>
      <c r="J33" s="232">
        <v>0</v>
      </c>
      <c r="K33" s="226">
        <v>2</v>
      </c>
      <c r="L33" s="232">
        <v>0</v>
      </c>
      <c r="M33" s="226">
        <v>8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116</v>
      </c>
      <c r="U33" s="132"/>
      <c r="V33" s="132"/>
    </row>
    <row r="34" spans="1:20" ht="14.25" customHeight="1" thickBot="1" thickTop="1">
      <c r="A34" s="229" t="s">
        <v>338</v>
      </c>
      <c r="B34" s="233">
        <v>67</v>
      </c>
      <c r="C34" s="234">
        <v>22</v>
      </c>
      <c r="D34" s="232">
        <v>10</v>
      </c>
      <c r="E34" s="232">
        <v>11</v>
      </c>
      <c r="F34" s="232">
        <v>5</v>
      </c>
      <c r="G34" s="232">
        <v>6</v>
      </c>
      <c r="H34" s="232">
        <v>1</v>
      </c>
      <c r="I34" s="232">
        <v>3</v>
      </c>
      <c r="J34" s="232">
        <v>1</v>
      </c>
      <c r="K34" s="232">
        <v>0</v>
      </c>
      <c r="L34" s="232">
        <v>0</v>
      </c>
      <c r="M34" s="226">
        <v>1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118</v>
      </c>
    </row>
    <row r="35" spans="1:20" ht="14.25" customHeight="1" thickBot="1" thickTop="1">
      <c r="A35" s="229" t="s">
        <v>337</v>
      </c>
      <c r="B35" s="233">
        <v>67</v>
      </c>
      <c r="C35" s="234">
        <v>23</v>
      </c>
      <c r="D35" s="232">
        <v>10</v>
      </c>
      <c r="E35" s="232">
        <v>13</v>
      </c>
      <c r="F35" s="232">
        <v>5</v>
      </c>
      <c r="G35" s="232">
        <v>8</v>
      </c>
      <c r="H35" s="232">
        <v>1</v>
      </c>
      <c r="I35" s="232">
        <v>3</v>
      </c>
      <c r="J35" s="232">
        <v>1</v>
      </c>
      <c r="K35" s="226">
        <v>2</v>
      </c>
      <c r="L35" s="232">
        <v>0</v>
      </c>
      <c r="M35" s="226">
        <v>1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106</v>
      </c>
    </row>
    <row r="36" spans="1:23" ht="14.25" customHeight="1" thickBot="1" thickTop="1">
      <c r="A36" s="229" t="s">
        <v>336</v>
      </c>
      <c r="B36" s="233">
        <v>60</v>
      </c>
      <c r="C36" s="234">
        <v>20</v>
      </c>
      <c r="D36" s="232">
        <v>8</v>
      </c>
      <c r="E36" s="232">
        <v>12</v>
      </c>
      <c r="F36" s="232">
        <v>5</v>
      </c>
      <c r="G36" s="232">
        <v>7</v>
      </c>
      <c r="H36" s="232">
        <v>1</v>
      </c>
      <c r="I36" s="232">
        <v>3</v>
      </c>
      <c r="J36" s="232">
        <v>1</v>
      </c>
      <c r="K36" s="226">
        <v>1</v>
      </c>
      <c r="L36" s="232">
        <v>0</v>
      </c>
      <c r="M36" s="226">
        <v>1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108</v>
      </c>
      <c r="U36" s="132"/>
      <c r="V36" s="132"/>
      <c r="W36" s="132"/>
    </row>
    <row r="37" spans="1:21" ht="14.25" customHeight="1" thickBot="1" thickTop="1">
      <c r="A37" s="229" t="s">
        <v>335</v>
      </c>
      <c r="B37" s="233">
        <v>30</v>
      </c>
      <c r="C37" s="234">
        <v>3</v>
      </c>
      <c r="D37" s="232">
        <v>1</v>
      </c>
      <c r="E37" s="226">
        <v>2</v>
      </c>
      <c r="F37" s="232">
        <v>0</v>
      </c>
      <c r="G37" s="232">
        <v>2</v>
      </c>
      <c r="H37" s="232">
        <v>0</v>
      </c>
      <c r="I37" s="232">
        <v>0</v>
      </c>
      <c r="J37" s="232">
        <v>0</v>
      </c>
      <c r="K37" s="226">
        <v>1</v>
      </c>
      <c r="L37" s="232">
        <v>0</v>
      </c>
      <c r="M37" s="226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110</v>
      </c>
      <c r="U37" s="132"/>
    </row>
    <row r="38" spans="1:22" ht="14.25" customHeight="1" thickBot="1" thickTop="1">
      <c r="A38" s="237" t="s">
        <v>334</v>
      </c>
      <c r="B38" s="233">
        <v>34</v>
      </c>
      <c r="C38" s="234">
        <v>2</v>
      </c>
      <c r="D38" s="232">
        <v>0</v>
      </c>
      <c r="E38" s="226">
        <v>1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1</v>
      </c>
      <c r="O38" s="232">
        <v>1</v>
      </c>
      <c r="P38" s="232">
        <v>0</v>
      </c>
      <c r="Q38" s="232">
        <v>0</v>
      </c>
      <c r="R38" s="232">
        <v>0</v>
      </c>
      <c r="S38" s="235"/>
      <c r="T38" s="236" t="s">
        <v>112</v>
      </c>
      <c r="U38" s="132"/>
      <c r="V38" s="132"/>
    </row>
    <row r="39" spans="1:20" ht="14.25" customHeight="1" thickBot="1" thickTop="1">
      <c r="A39" s="147" t="s">
        <v>333</v>
      </c>
      <c r="B39" s="233">
        <v>45</v>
      </c>
      <c r="C39" s="234">
        <v>9</v>
      </c>
      <c r="D39" s="232">
        <v>0</v>
      </c>
      <c r="E39" s="232">
        <v>9</v>
      </c>
      <c r="F39" s="232">
        <v>2</v>
      </c>
      <c r="G39" s="232">
        <v>7</v>
      </c>
      <c r="H39" s="232">
        <v>0</v>
      </c>
      <c r="I39" s="232">
        <v>3</v>
      </c>
      <c r="J39" s="232">
        <v>0</v>
      </c>
      <c r="K39" s="232">
        <v>0</v>
      </c>
      <c r="L39" s="232">
        <v>0</v>
      </c>
      <c r="M39" s="226">
        <v>4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114</v>
      </c>
    </row>
    <row r="40" spans="1:20" ht="14.25" customHeight="1" thickBot="1" thickTop="1">
      <c r="A40" s="237" t="s">
        <v>332</v>
      </c>
      <c r="B40" s="233">
        <v>67</v>
      </c>
      <c r="C40" s="234">
        <v>22</v>
      </c>
      <c r="D40" s="228">
        <v>8</v>
      </c>
      <c r="E40" s="232">
        <v>14</v>
      </c>
      <c r="F40" s="232">
        <v>6</v>
      </c>
      <c r="G40" s="232">
        <v>8</v>
      </c>
      <c r="H40" s="232">
        <v>0</v>
      </c>
      <c r="I40" s="232">
        <v>3</v>
      </c>
      <c r="J40" s="232">
        <v>2</v>
      </c>
      <c r="K40" s="226">
        <v>2</v>
      </c>
      <c r="L40" s="232">
        <v>0</v>
      </c>
      <c r="M40" s="226">
        <v>1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116</v>
      </c>
    </row>
    <row r="41" spans="1:20" ht="14.25" customHeight="1" thickBot="1" thickTop="1">
      <c r="A41" s="147" t="s">
        <v>331</v>
      </c>
      <c r="B41" s="233">
        <v>66</v>
      </c>
      <c r="C41" s="234">
        <v>24</v>
      </c>
      <c r="D41" s="226">
        <v>0</v>
      </c>
      <c r="E41" s="231">
        <v>24</v>
      </c>
      <c r="F41" s="232">
        <v>4</v>
      </c>
      <c r="G41" s="232">
        <v>20</v>
      </c>
      <c r="H41" s="232">
        <v>0</v>
      </c>
      <c r="I41" s="232">
        <v>3</v>
      </c>
      <c r="J41" s="232">
        <v>1</v>
      </c>
      <c r="K41" s="226">
        <v>2</v>
      </c>
      <c r="L41" s="232">
        <v>0</v>
      </c>
      <c r="M41" s="226">
        <v>14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118</v>
      </c>
    </row>
    <row r="42" spans="1:20" ht="14.25" customHeight="1" thickBot="1" thickTop="1">
      <c r="A42" s="229" t="s">
        <v>330</v>
      </c>
      <c r="B42" s="233">
        <v>64</v>
      </c>
      <c r="C42" s="234">
        <v>20</v>
      </c>
      <c r="D42" s="228">
        <v>10</v>
      </c>
      <c r="E42" s="231">
        <v>10</v>
      </c>
      <c r="F42" s="232">
        <v>2</v>
      </c>
      <c r="G42" s="232">
        <v>8</v>
      </c>
      <c r="H42" s="232">
        <v>1</v>
      </c>
      <c r="I42" s="232">
        <v>3</v>
      </c>
      <c r="J42" s="232">
        <v>1</v>
      </c>
      <c r="K42" s="226">
        <v>2</v>
      </c>
      <c r="L42" s="232">
        <v>0</v>
      </c>
      <c r="M42" s="226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106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2024-01-01T18:12:49Z</dcterms:modified>
  <cp:category/>
  <cp:version/>
  <cp:contentType/>
  <cp:contentStatus/>
</cp:coreProperties>
</file>