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10230" tabRatio="861" activeTab="12"/>
  </bookViews>
  <sheets>
    <sheet name="Samenvatting2018" sheetId="1" r:id="rId1"/>
    <sheet name="jan" sheetId="2" r:id="rId2"/>
    <sheet name="feb" sheetId="3" r:id="rId3"/>
    <sheet name="maart" sheetId="4" r:id="rId4"/>
    <sheet name="Apr" sheetId="5" r:id="rId5"/>
    <sheet name="Me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  <sheet name="12 maanden" sheetId="14" r:id="rId14"/>
    <sheet name="Samenvatting jul-dec2003" sheetId="15" r:id="rId15"/>
    <sheet name="Samenvatting 2004" sheetId="16" r:id="rId16"/>
    <sheet name="Samenvatting 2005-2006" sheetId="17" r:id="rId17"/>
    <sheet name="Samenvatting 2007-2013" sheetId="18" r:id="rId18"/>
    <sheet name="Samenvatting2014-2015" sheetId="19" r:id="rId19"/>
    <sheet name="Samenvatting2016" sheetId="20" r:id="rId20"/>
    <sheet name="Samenvatting2017" sheetId="21" r:id="rId21"/>
  </sheets>
  <definedNames>
    <definedName name="aantaldagen">#REF!</definedName>
    <definedName name="Apr_25R">'Apr'!$E$8</definedName>
    <definedName name="april_02">'Apr'!$P$8</definedName>
    <definedName name="april_07L">'Apr'!$R$8</definedName>
    <definedName name="april_07R">'Apr'!$Q$8</definedName>
    <definedName name="april_20">'Apr'!$D$8</definedName>
    <definedName name="april_25L">'Apr'!$O$8</definedName>
    <definedName name="Aug_02">'Aug'!$P$8</definedName>
    <definedName name="Aug_07L">'Aug'!$R$8</definedName>
    <definedName name="Aug_07R">'Aug'!$Q$8</definedName>
    <definedName name="Aug_20">'Aug'!$D$8</definedName>
    <definedName name="Aug_25L">'Aug'!$O$8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BL_Apr">'Apr'!$L$8</definedName>
    <definedName name="BL_Aug">'Aug'!$L$8</definedName>
    <definedName name="BL_Dec">'Dec'!$L$8</definedName>
    <definedName name="BL_feb">'feb'!$L$8</definedName>
    <definedName name="BL_jan">'jan'!$L$8</definedName>
    <definedName name="BL_Jul">'Jul'!$L$8</definedName>
    <definedName name="BL_Jun">'Jun'!$L$8</definedName>
    <definedName name="BL_maart">'maart'!$L$8</definedName>
    <definedName name="BL_Mei">'Mei'!$L$8</definedName>
    <definedName name="BL_Nov">'Nov'!$L$8</definedName>
    <definedName name="BL_Okt">'Okt'!$L$8</definedName>
    <definedName name="BL_Sep">'Sep'!$L$8</definedName>
    <definedName name="BLMei">'Mei'!$L$8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'Apr'!$M$8</definedName>
    <definedName name="HUL_Aug">'Aug'!$M$8</definedName>
    <definedName name="HUL_Dec">'Dec'!$M$8</definedName>
    <definedName name="HUL_juli">'Jul'!$M$8</definedName>
    <definedName name="hul_juni">'Jun'!$M$8</definedName>
    <definedName name="HUL_maart">'maart'!$M$8</definedName>
    <definedName name="HUL_mei">'Mei'!$M$8</definedName>
    <definedName name="HUL_nov">'Nov'!$M$8</definedName>
    <definedName name="HUL_oct">'Okt'!$M$8</definedName>
    <definedName name="HUL_Sep">'Sep'!$M$8</definedName>
    <definedName name="jan2006">'jan'!$A$12</definedName>
    <definedName name="Jul_25R">'Jul'!$E$8</definedName>
    <definedName name="juli_02">'Jul'!$P$8</definedName>
    <definedName name="juli_07L">'Jul'!$R$8</definedName>
    <definedName name="juli_07R">'Jul'!$Q$8</definedName>
    <definedName name="juli_20">'Jul'!$D$8</definedName>
    <definedName name="juli_25L">'Jul'!$O$8</definedName>
    <definedName name="Jun_25R">'Jun'!$E$8</definedName>
    <definedName name="juni_02">'Jun'!$P$8</definedName>
    <definedName name="juni_07L">'Jun'!$R$8</definedName>
    <definedName name="juni_07R">'Jun'!$Q$8</definedName>
    <definedName name="juni_20">'Jun'!$D$8</definedName>
    <definedName name="juni_25L">'Jun'!$O$8</definedName>
    <definedName name="klo">'Mei'!$B$8</definedName>
    <definedName name="LB_Sep">'Sep'!$L$8</definedName>
    <definedName name="maart_02">'maart'!$P$8</definedName>
    <definedName name="maart_07L">'maart'!$R$8</definedName>
    <definedName name="maart_07R">'maart'!$Q$8</definedName>
    <definedName name="maart_20">'maart'!$D$8</definedName>
    <definedName name="maart_25L">'maart'!$O$8</definedName>
    <definedName name="maart_25R">'maart'!$E$8</definedName>
    <definedName name="Mei_02">'Mei'!$P$8</definedName>
    <definedName name="mei_07L">'Mei'!$R$8</definedName>
    <definedName name="mei_07R">'Mei'!$Q$8</definedName>
    <definedName name="mei_20">'Mei'!$D$8</definedName>
    <definedName name="mei_25L">'Mei'!$O$8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'Nov'!$P$8</definedName>
    <definedName name="Nov_07L">'Nov'!$R$8</definedName>
    <definedName name="Nov_07R">'Nov'!$Q$8</definedName>
    <definedName name="nov_20">'Nov'!$D$8</definedName>
    <definedName name="Nov_25L">'Nov'!$O$8</definedName>
    <definedName name="Nov_25R">'Nov'!$E$8</definedName>
    <definedName name="oct_02">'Okt'!$P$8</definedName>
    <definedName name="oct_07L">'Okt'!$R$8</definedName>
    <definedName name="oct_07R">'Okt'!$Q$8</definedName>
    <definedName name="oct_20">'Okt'!$D$8</definedName>
    <definedName name="OCt_25L">'Okt'!$O$8</definedName>
    <definedName name="okt_25R">'Okt'!$E$8</definedName>
    <definedName name="other_april">'Apr'!$N$8</definedName>
    <definedName name="other_Aug">'Aug'!$N$8</definedName>
    <definedName name="Other_Dec">'Dec'!$N$8</definedName>
    <definedName name="other_juli">'Jul'!$N$8</definedName>
    <definedName name="other_juni">'Jun'!$N$8</definedName>
    <definedName name="other_maart">'maart'!$N$8</definedName>
    <definedName name="other_mei">'Mei'!$N$8</definedName>
    <definedName name="Other_nov">'Nov'!$N$8</definedName>
    <definedName name="Other_oct">'Okt'!$N$8</definedName>
    <definedName name="other_Sep">'Sep'!$N$8</definedName>
    <definedName name="Sep_02">'Sep'!$P$8</definedName>
    <definedName name="Sep_07L">'Sep'!$R$8</definedName>
    <definedName name="Sep_07R">'Sep'!$Q$8</definedName>
    <definedName name="Sep_20">'Sep'!$D$8</definedName>
    <definedName name="Sep_25L">'Sep'!$O$8</definedName>
    <definedName name="Sep_25R">'Sep'!$E$8</definedName>
    <definedName name="Totaal">'Aug'!$B$8</definedName>
    <definedName name="Totaal_02_februari">'feb'!$P$8</definedName>
    <definedName name="Totaal_02_januari">'jan'!$P$8</definedName>
    <definedName name="Totaal_07L_februari">'feb'!$R$8</definedName>
    <definedName name="Totaal_07L_januari">'jan'!$R$8</definedName>
    <definedName name="Totaal_07R_februari">'feb'!$Q$8</definedName>
    <definedName name="Totaal_07R_januari">'jan'!$Q$8</definedName>
    <definedName name="Totaal_20_februari">'feb'!$D$8</definedName>
    <definedName name="Totaal_20_januari">'jan'!$D$8</definedName>
    <definedName name="Totaal_25L_februari">'feb'!$O$8</definedName>
    <definedName name="Totaal_25L_januari">'jan'!$O$8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'feb'!$M$8</definedName>
    <definedName name="Totaal_HUL_januari">'jan'!$M$8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'feb'!$N$8</definedName>
    <definedName name="Totaal_other_januari">'jan'!$N$8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<sst xmlns="http://schemas.openxmlformats.org/spreadsheetml/2006/main" count="1545" uniqueCount="484">
  <si>
    <t>Totaal</t>
  </si>
  <si>
    <t>Vertrekken</t>
  </si>
  <si>
    <t>Oostrand</t>
  </si>
  <si>
    <t>Percentage</t>
  </si>
  <si>
    <t>Gemiddelde</t>
  </si>
  <si>
    <t>Noordrand</t>
  </si>
  <si>
    <t>Brussel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</si>
  <si>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</si>
  <si>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</si>
  <si>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</si>
  <si>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</si>
  <si>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</si>
  <si>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</si>
  <si>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</si>
  <si>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</si>
  <si>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</si>
  <si>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</si>
  <si>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</si>
  <si>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</si>
  <si>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</si>
  <si>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</si>
  <si>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</si>
  <si>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</si>
  <si>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</si>
  <si>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</si>
  <si>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</si>
  <si>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</si>
  <si>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</si>
  <si>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</si>
  <si>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</si>
  <si>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</si>
  <si>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</si>
  <si>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</si>
  <si>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</si>
  <si>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</si>
  <si>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</si>
  <si>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</si>
  <si>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</si>
  <si>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</si>
  <si>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</si>
  <si>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</si>
  <si>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</si>
  <si>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</si>
  <si>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</si>
  <si>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</si>
  <si>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</si>
  <si>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</si>
  <si>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</si>
  <si>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</si>
  <si>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</si>
  <si>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</si>
  <si>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</si>
  <si>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</si>
  <si>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</si>
  <si>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</si>
  <si>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</si>
  <si>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</si>
  <si>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</si>
  <si>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</si>
  <si>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</si>
  <si>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</si>
  <si>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</si>
  <si>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</si>
  <si>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</si>
  <si>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</si>
  <si>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</si>
  <si>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</si>
  <si>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</si>
  <si>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</si>
  <si>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</si>
  <si>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</si>
  <si>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</si>
  <si>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</si>
  <si>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</si>
  <si>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</si>
  <si>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</si>
  <si>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</si>
  <si>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</si>
  <si>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</si>
  <si>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Nachtvluchten Brussel Nationaal 2015</t>
  </si>
  <si>
    <t>Zuid-Oost (HUL-Z)</t>
  </si>
  <si>
    <t>Nachtvluchten Brussel Nationaal 2016</t>
  </si>
  <si>
    <t>Baan 19</t>
  </si>
  <si>
    <t>baan19</t>
  </si>
  <si>
    <t>Nachtvluchten Brussel Nationaal 2017</t>
  </si>
  <si>
    <t>Zuid-Oost (Bocht-L)</t>
  </si>
  <si>
    <t>Nachtvluchten Brussel Nationaal 2018</t>
  </si>
  <si>
    <t>Nachtvluchten Brussel Nationaal december 2018</t>
  </si>
  <si>
    <t>Nachtvluchten Brussel Nationaal januari 2018</t>
  </si>
  <si>
    <t>Nachtvluchten Brussel Nationaal februari 2018</t>
  </si>
  <si>
    <t>Nachtvluchten Brussel Nationaal maart 2018</t>
  </si>
  <si>
    <t>Nachtvluchten Brussel Nationaal April 2018</t>
  </si>
  <si>
    <t>Nachtvluchten Brussel Nationaal Mei 2018</t>
  </si>
  <si>
    <t>Nachtvluchten Brussel Nationaal Juni 2018</t>
  </si>
  <si>
    <t>Nachtvluchten Brussel Nationaal Augustus 2018</t>
  </si>
  <si>
    <t>Nachtvluchten Brussel Nationaal Oktober 2018</t>
  </si>
  <si>
    <t>Nachtvluchten Brussel Nationaal Juli 2018</t>
  </si>
  <si>
    <t>Nachtvluchten Brussel Nationaal September 2018</t>
  </si>
  <si>
    <t>Nachtvluchten Brussel Nationaal november 2018</t>
  </si>
  <si>
    <t>31/01-01/02/2018</t>
  </si>
  <si>
    <t>W-D</t>
  </si>
  <si>
    <t>30-31/01/2018</t>
  </si>
  <si>
    <t>D-W</t>
  </si>
  <si>
    <t>29-30/01/2018</t>
  </si>
  <si>
    <t>M-D</t>
  </si>
  <si>
    <t>28-29/01/2018</t>
  </si>
  <si>
    <t>Z-M</t>
  </si>
  <si>
    <t>27-28/01/2018</t>
  </si>
  <si>
    <t>Z-Z</t>
  </si>
  <si>
    <t>26-27/01/2018</t>
  </si>
  <si>
    <t>V-Z</t>
  </si>
  <si>
    <t>25-26/01/2018</t>
  </si>
  <si>
    <t>D-V</t>
  </si>
  <si>
    <t>24-25/01/2018</t>
  </si>
  <si>
    <t>23-24/01/2018</t>
  </si>
  <si>
    <t>22-23/01/2018</t>
  </si>
  <si>
    <t>21-22/01/2018</t>
  </si>
  <si>
    <t>20-21/01/2018</t>
  </si>
  <si>
    <t>19-20/01/2018</t>
  </si>
  <si>
    <t>18-19/01/2018</t>
  </si>
  <si>
    <t>17-18/01/2018</t>
  </si>
  <si>
    <t>16-17/01/2018</t>
  </si>
  <si>
    <t>15-16/01/2018</t>
  </si>
  <si>
    <t>14-15/01/2018</t>
  </si>
  <si>
    <t>13-14/01/2018</t>
  </si>
  <si>
    <t>12-13/01/2018</t>
  </si>
  <si>
    <t>11-12/01/2018</t>
  </si>
  <si>
    <t>10-11/01/2018</t>
  </si>
  <si>
    <t>09-10/01/2018</t>
  </si>
  <si>
    <t>08-09/01/2018</t>
  </si>
  <si>
    <t>07-08/01/2018</t>
  </si>
  <si>
    <t>06-07/01/2018</t>
  </si>
  <si>
    <t>05-06/01/2018</t>
  </si>
  <si>
    <t>04-05/01/2018</t>
  </si>
  <si>
    <t>03-04/01/2018</t>
  </si>
  <si>
    <t>02-03/01/2018</t>
  </si>
  <si>
    <t>01-02/01/2018</t>
  </si>
  <si>
    <t>09-10/02/2018</t>
  </si>
  <si>
    <t>08-09/02/2018</t>
  </si>
  <si>
    <t>07-08/02/2018</t>
  </si>
  <si>
    <t>06-07/02/2018</t>
  </si>
  <si>
    <t>05-06/02/2018</t>
  </si>
  <si>
    <t>04-05/02/2018</t>
  </si>
  <si>
    <t>03-04/02/2018</t>
  </si>
  <si>
    <t>02-03/02/2018</t>
  </si>
  <si>
    <t>01-02/02/2018</t>
  </si>
  <si>
    <t>10-11/02/2018</t>
  </si>
  <si>
    <t>11-12/02/2018</t>
  </si>
  <si>
    <t>12-13/02/2018</t>
  </si>
  <si>
    <t>13-14/02/2018</t>
  </si>
  <si>
    <t>14-15/02/2018</t>
  </si>
  <si>
    <t>15-16/02/2018</t>
  </si>
  <si>
    <t>16-17/02/2018</t>
  </si>
  <si>
    <t>17-18/02/2018</t>
  </si>
  <si>
    <t>18-19/02/2018</t>
  </si>
  <si>
    <t>19-20/02/2018</t>
  </si>
  <si>
    <t>20-21/02/2018</t>
  </si>
  <si>
    <t>21-22/02/2018</t>
  </si>
  <si>
    <t>22-23/02/2018</t>
  </si>
  <si>
    <t>23-24/02/2018</t>
  </si>
  <si>
    <t>24-25/02/2018</t>
  </si>
  <si>
    <t>25-26/02/2018</t>
  </si>
  <si>
    <t>26-27/02/2018</t>
  </si>
  <si>
    <t>27-28/02/2018</t>
  </si>
  <si>
    <t>28/02-01/03/2018</t>
  </si>
  <si>
    <t>09-10/03/2018</t>
  </si>
  <si>
    <t>08-09/03/2018</t>
  </si>
  <si>
    <t>07-08/03/2018</t>
  </si>
  <si>
    <t>06-07/03/2018</t>
  </si>
  <si>
    <t>05-06/03/2018</t>
  </si>
  <si>
    <t>04-05/03/2018</t>
  </si>
  <si>
    <t>03-04/03/2018</t>
  </si>
  <si>
    <t>02-03/03/2018</t>
  </si>
  <si>
    <t>01-02/03/2018</t>
  </si>
  <si>
    <t>10-11/03/2018</t>
  </si>
  <si>
    <t>11-12/03/2018</t>
  </si>
  <si>
    <t>12-13/03/2018</t>
  </si>
  <si>
    <t>13-14/03/2018</t>
  </si>
  <si>
    <t>14-15/03/2018</t>
  </si>
  <si>
    <t>15-16/03/2018</t>
  </si>
  <si>
    <t>16-17/03/2018</t>
  </si>
  <si>
    <t>18-19/03/2018</t>
  </si>
  <si>
    <t>19-20/03/2018</t>
  </si>
  <si>
    <t>20-21/03/2018</t>
  </si>
  <si>
    <t>21-22/03/2018</t>
  </si>
  <si>
    <t>22-23/03/2018</t>
  </si>
  <si>
    <t>23-24/03/2018</t>
  </si>
  <si>
    <t>17-18/03/2018</t>
  </si>
  <si>
    <t>24-25/03/2018</t>
  </si>
  <si>
    <t>25-26/03/2018</t>
  </si>
  <si>
    <t>26-27/03/2018</t>
  </si>
  <si>
    <t>27-28/03/2018</t>
  </si>
  <si>
    <t>28-29/03/2018</t>
  </si>
  <si>
    <t>29-30/03/2018</t>
  </si>
  <si>
    <t>30-31/03/2018</t>
  </si>
  <si>
    <t>31/03-01/04/2018</t>
  </si>
  <si>
    <t>06-07/04/2018</t>
  </si>
  <si>
    <t>05-06/04/2018</t>
  </si>
  <si>
    <t>04-05/04/2018</t>
  </si>
  <si>
    <t>03-04/04/2018</t>
  </si>
  <si>
    <t>02-03/04/2018</t>
  </si>
  <si>
    <t>01-02/04/2018</t>
  </si>
  <si>
    <t>07-08/04/2018</t>
  </si>
  <si>
    <t>08-09/04/2018</t>
  </si>
  <si>
    <t>09-10/04/2018</t>
  </si>
  <si>
    <t>10-11/04/2018</t>
  </si>
  <si>
    <t>11-12/04/2018</t>
  </si>
  <si>
    <t>12-13/04/2018</t>
  </si>
  <si>
    <t>13-14/04/2018</t>
  </si>
  <si>
    <t>14-15/04/2018</t>
  </si>
  <si>
    <t>15-16/04/2018</t>
  </si>
  <si>
    <t>16-17/04/2018</t>
  </si>
  <si>
    <t>17-18/04/2018</t>
  </si>
  <si>
    <t>18-19/04/2018</t>
  </si>
  <si>
    <t>19-20/04/2018</t>
  </si>
  <si>
    <t>20-21/04/2018</t>
  </si>
  <si>
    <t>21-22/04/2018</t>
  </si>
  <si>
    <t>22-23/04/2018</t>
  </si>
  <si>
    <t>23-24/04/2018</t>
  </si>
  <si>
    <t>24-25/04/2018</t>
  </si>
  <si>
    <t>25-26/04/2018</t>
  </si>
  <si>
    <t>26-27/04/2018</t>
  </si>
  <si>
    <t>27-28/04/2018</t>
  </si>
  <si>
    <t>29-30/04/2018</t>
  </si>
  <si>
    <t>30/04-01/05/2018</t>
  </si>
  <si>
    <t>28-29/04/2018</t>
  </si>
  <si>
    <t>11-12/05/2018</t>
  </si>
  <si>
    <t>09-10/05/2018</t>
  </si>
  <si>
    <t>08-09/05/2018</t>
  </si>
  <si>
    <t>07-08/05/2018</t>
  </si>
  <si>
    <t>06-07/05/2018</t>
  </si>
  <si>
    <t>05-06/05/2018</t>
  </si>
  <si>
    <t>04-05/08/2018</t>
  </si>
  <si>
    <t>03-04/05/2018</t>
  </si>
  <si>
    <t>02-03/05/2018</t>
  </si>
  <si>
    <t>01-02/05/2018</t>
  </si>
  <si>
    <t>12-13/05/2018</t>
  </si>
  <si>
    <t>13-14/05/2018</t>
  </si>
  <si>
    <t>10-11/05/2018</t>
  </si>
  <si>
    <t>14-15/05/2018</t>
  </si>
  <si>
    <t>15-16/05/2018</t>
  </si>
  <si>
    <t>16-17/05/2018</t>
  </si>
  <si>
    <t>17-18/05/2018</t>
  </si>
  <si>
    <t>18-19/05/2018</t>
  </si>
  <si>
    <t>19-20/05/2018</t>
  </si>
  <si>
    <t>20-21/05/2018</t>
  </si>
  <si>
    <t>21-22/05/2018</t>
  </si>
  <si>
    <t>22-23/05/2018</t>
  </si>
  <si>
    <t>23-24/05/2018</t>
  </si>
  <si>
    <t>24-25/05/2018</t>
  </si>
  <si>
    <t>25-26/05/2018</t>
  </si>
  <si>
    <t>27-28/05/2018</t>
  </si>
  <si>
    <t>28-29/05/2018</t>
  </si>
  <si>
    <t>29-30/05/2018</t>
  </si>
  <si>
    <t>30-31/05/2018</t>
  </si>
  <si>
    <t>31/05-01/06/2018</t>
  </si>
  <si>
    <t>26-27/05/2018</t>
  </si>
  <si>
    <t>08-09/06/2018</t>
  </si>
  <si>
    <t>07-08/06/2018</t>
  </si>
  <si>
    <t>06-07/06/2018</t>
  </si>
  <si>
    <t>05-06/06/2018</t>
  </si>
  <si>
    <t>04-05/06/2018</t>
  </si>
  <si>
    <t>03-04/06/2018</t>
  </si>
  <si>
    <t>02-03/06/2018</t>
  </si>
  <si>
    <t>01-02/06/2018</t>
  </si>
  <si>
    <t>09-10/06/2018</t>
  </si>
  <si>
    <t>10-11/06/2018</t>
  </si>
  <si>
    <t>11-12/06/2018</t>
  </si>
  <si>
    <t>12-13/06/2018</t>
  </si>
  <si>
    <t>13-14/06/2018</t>
  </si>
  <si>
    <t>14-15/06/2018</t>
  </si>
  <si>
    <t>15-16/06/2018</t>
  </si>
  <si>
    <t>16-17/06/2018</t>
  </si>
  <si>
    <t>17-18/06/2018</t>
  </si>
  <si>
    <t>18-19/06/2018</t>
  </si>
  <si>
    <t>19-20/06/2018</t>
  </si>
  <si>
    <t>20-21/06/2018</t>
  </si>
  <si>
    <t>21-22/06/2018</t>
  </si>
  <si>
    <t>22-23/06/2018</t>
  </si>
  <si>
    <t>23-24/06/2018</t>
  </si>
  <si>
    <t>24-25/06/2018</t>
  </si>
  <si>
    <t>25-26/06/2018</t>
  </si>
  <si>
    <t>26-27/06/2018</t>
  </si>
  <si>
    <t>27-28/06/2018</t>
  </si>
  <si>
    <t>28-29/06/2018</t>
  </si>
  <si>
    <t>29-30/06/2018</t>
  </si>
  <si>
    <t>30/06-01/07/2018</t>
  </si>
  <si>
    <t>06-07/07/2018</t>
  </si>
  <si>
    <t>05-06/07/2018</t>
  </si>
  <si>
    <t>04-05/07/2018</t>
  </si>
  <si>
    <t>03-04/07/2018</t>
  </si>
  <si>
    <t>02-03/07/2018</t>
  </si>
  <si>
    <t>01-02/07/2018</t>
  </si>
  <si>
    <t>07-08/07/2018</t>
  </si>
  <si>
    <t>08-09/07/2018</t>
  </si>
  <si>
    <t>09-10/07/2018</t>
  </si>
  <si>
    <t>10-11/07/2018</t>
  </si>
  <si>
    <t>11-12/07/2018</t>
  </si>
  <si>
    <t>12-13/07/2018</t>
  </si>
  <si>
    <t>13-14/07/2018</t>
  </si>
  <si>
    <t>14-15/07/2018</t>
  </si>
  <si>
    <t>15-16/07/2018</t>
  </si>
  <si>
    <t>16-17/07/2018</t>
  </si>
  <si>
    <t>17-18/07/2018</t>
  </si>
  <si>
    <t>18-19/07/2018</t>
  </si>
  <si>
    <t>19-20/07/2018</t>
  </si>
  <si>
    <t>20-21/07/2018</t>
  </si>
  <si>
    <t>21-22/07/2018</t>
  </si>
  <si>
    <t>22-23/07/2018</t>
  </si>
  <si>
    <t>23-24/07/2018</t>
  </si>
  <si>
    <t>24-25/07/2018</t>
  </si>
  <si>
    <t>25-26/07/2018</t>
  </si>
  <si>
    <t>26-27/07/2018</t>
  </si>
  <si>
    <t>27-28/07/2018</t>
  </si>
  <si>
    <t>Januari 2018</t>
  </si>
  <si>
    <t>Februari 2018</t>
  </si>
  <si>
    <t>Maart 2018</t>
  </si>
  <si>
    <t>April 2018</t>
  </si>
  <si>
    <t>Mei 2018</t>
  </si>
  <si>
    <t>Juni 2018</t>
  </si>
  <si>
    <t>Nachtvluchten Brussel Nationaal over laatste 12 maanden</t>
  </si>
  <si>
    <t>28-29/07/2018</t>
  </si>
  <si>
    <t>29-30/07/2018</t>
  </si>
  <si>
    <t>30-31/07/2018</t>
  </si>
  <si>
    <t>31/07-01/08/2018</t>
  </si>
  <si>
    <t>10-11/08/2018</t>
  </si>
  <si>
    <t>09-10/08/2018</t>
  </si>
  <si>
    <t>08-09/08/2018</t>
  </si>
  <si>
    <t>07-08/08/2018</t>
  </si>
  <si>
    <t>06-07/08/2018</t>
  </si>
  <si>
    <t>05-06/08/2018</t>
  </si>
  <si>
    <t>04-05-08/2018</t>
  </si>
  <si>
    <t>03-04/08/2018</t>
  </si>
  <si>
    <t>02-03/08/2018</t>
  </si>
  <si>
    <t>01-02/08/2018</t>
  </si>
  <si>
    <t>11-12/08/2018</t>
  </si>
  <si>
    <t>12-13/08/2018</t>
  </si>
  <si>
    <t>13-14/08/2018</t>
  </si>
  <si>
    <t>14-15/08/2018</t>
  </si>
  <si>
    <t>15-16/08/2018</t>
  </si>
  <si>
    <t>16-17/08/2018</t>
  </si>
  <si>
    <t>17-18/08/12018</t>
  </si>
  <si>
    <t>18-19/08/2018</t>
  </si>
  <si>
    <t>19-20/08/2018</t>
  </si>
  <si>
    <t>20-21/08/2018</t>
  </si>
  <si>
    <t>21-22/08/2018</t>
  </si>
  <si>
    <t>22-23/08/2018</t>
  </si>
  <si>
    <t>23-24/08/2018</t>
  </si>
  <si>
    <t>24-25/08/2018</t>
  </si>
  <si>
    <t>26-27/08/2018</t>
  </si>
  <si>
    <t>25-26/08/2018</t>
  </si>
  <si>
    <t>27-28/08/2018</t>
  </si>
  <si>
    <t>28-29/08/2018</t>
  </si>
  <si>
    <t>29-30/08/2018</t>
  </si>
  <si>
    <t>30-31/08/2018</t>
  </si>
  <si>
    <t>31/08-01/09/2018</t>
  </si>
  <si>
    <t>07-08/09/2018</t>
  </si>
  <si>
    <t>06-07/09/2018</t>
  </si>
  <si>
    <t>05-06/09-2018</t>
  </si>
  <si>
    <t>04-05/09/2018</t>
  </si>
  <si>
    <t>03-04/09/2018</t>
  </si>
  <si>
    <t>02-03/09/2018</t>
  </si>
  <si>
    <t>01-09/09/2018</t>
  </si>
  <si>
    <t>08-09/09/2018</t>
  </si>
  <si>
    <t>09-10/09/2018</t>
  </si>
  <si>
    <t>10-11/09/2018</t>
  </si>
  <si>
    <t>11-12/09/2018</t>
  </si>
  <si>
    <t>12-13/09/2018</t>
  </si>
  <si>
    <t>13-14/09/2018</t>
  </si>
  <si>
    <t>14-15/09/2018</t>
  </si>
  <si>
    <t>15-16/09/2018</t>
  </si>
  <si>
    <t>16-17/09/2018</t>
  </si>
  <si>
    <t>17-18/09/2018</t>
  </si>
  <si>
    <t>18-19/09/2018</t>
  </si>
  <si>
    <t>19-20/09/2018</t>
  </si>
  <si>
    <t>20-21/09/2018</t>
  </si>
  <si>
    <t>21-22/09/2018</t>
  </si>
  <si>
    <t>22-23/0/2018</t>
  </si>
  <si>
    <t>23-24/09/2018</t>
  </si>
  <si>
    <t>24-25/09/2018</t>
  </si>
  <si>
    <t>25-26/09/2018</t>
  </si>
  <si>
    <t>26-27/09/2018</t>
  </si>
  <si>
    <t>27-28/09/2018</t>
  </si>
  <si>
    <t>28-29/09/2018</t>
  </si>
  <si>
    <t>29-30/09/2018</t>
  </si>
  <si>
    <t>30/09-01/10/2018</t>
  </si>
  <si>
    <t>04-05/10/2018</t>
  </si>
  <si>
    <t>03-04/10/2018</t>
  </si>
  <si>
    <t>02-03/10/2018</t>
  </si>
  <si>
    <t>01-02/10/2018</t>
  </si>
  <si>
    <t>06-07/10/2018</t>
  </si>
  <si>
    <t>05-06/10/2018</t>
  </si>
  <si>
    <t>07-08/10/2018</t>
  </si>
  <si>
    <t>08-09/10/2018</t>
  </si>
  <si>
    <t>09-10/10/2018</t>
  </si>
  <si>
    <t>10-11/10/2018</t>
  </si>
  <si>
    <t>11-12/10/2018</t>
  </si>
  <si>
    <t>12-13/10/2018</t>
  </si>
  <si>
    <t>13-14/10/2018</t>
  </si>
  <si>
    <t>14-15/10/2018</t>
  </si>
  <si>
    <t>15-16/10/2018</t>
  </si>
  <si>
    <t>16-17/10/2018</t>
  </si>
  <si>
    <t>17-18/10/2018</t>
  </si>
  <si>
    <t>18-19/10/2018</t>
  </si>
  <si>
    <t>19-20/10/2018</t>
  </si>
  <si>
    <t>20-21/10/2018</t>
  </si>
  <si>
    <t>21-22/10/2018</t>
  </si>
  <si>
    <t>22-23/10/2018</t>
  </si>
  <si>
    <t>23-24/10/2018</t>
  </si>
  <si>
    <t>24-25/10/2018</t>
  </si>
  <si>
    <t>25-26/10/2018</t>
  </si>
  <si>
    <t>26-27/10/2018</t>
  </si>
  <si>
    <t>27-28/10/2018</t>
  </si>
  <si>
    <t>28-29/10/2018</t>
  </si>
  <si>
    <t>29-30/10/2018</t>
  </si>
  <si>
    <t>30-31/10/2018</t>
  </si>
  <si>
    <t>31/10-01/11/2018</t>
  </si>
  <si>
    <t>09-10/11/2018</t>
  </si>
  <si>
    <t>08-09/11/2018</t>
  </si>
  <si>
    <t>07-08/11/2018</t>
  </si>
  <si>
    <t>06-07/11/2018</t>
  </si>
  <si>
    <t>05-06/11/2018</t>
  </si>
  <si>
    <t>04-05/11/2018</t>
  </si>
  <si>
    <t>03-04/11/2018</t>
  </si>
  <si>
    <t>02-03/11/2018</t>
  </si>
  <si>
    <t>01-02/11/2018</t>
  </si>
  <si>
    <t>10-11/11/2018</t>
  </si>
  <si>
    <t>11-12/11/2018</t>
  </si>
  <si>
    <t>12-13/11/2018</t>
  </si>
  <si>
    <t>13-14/11/2018</t>
  </si>
  <si>
    <t>14-15/11/2018</t>
  </si>
  <si>
    <t>15-16/11/2018</t>
  </si>
  <si>
    <t>16-17/11/2018</t>
  </si>
  <si>
    <t>17-18/11/2018</t>
  </si>
  <si>
    <t>18-19/11/2018</t>
  </si>
  <si>
    <t>19-20/11/2018</t>
  </si>
  <si>
    <t>20-21/11/2018</t>
  </si>
  <si>
    <t>21-22/11/2018</t>
  </si>
  <si>
    <t>22-23/11/2018</t>
  </si>
  <si>
    <t>23-24/11/2018</t>
  </si>
  <si>
    <t>24-25/11/2018</t>
  </si>
  <si>
    <t>25-26/11/2018</t>
  </si>
  <si>
    <t>26-27/11/2018</t>
  </si>
  <si>
    <t>27-28/11/2018</t>
  </si>
  <si>
    <t>28-29/11/2018</t>
  </si>
  <si>
    <t>29-30/11/2018</t>
  </si>
  <si>
    <t>30/10-01/11/2018</t>
  </si>
  <si>
    <t>Juli 2018</t>
  </si>
  <si>
    <t>Augustus 2018</t>
  </si>
  <si>
    <t>September 2018</t>
  </si>
  <si>
    <t>Oktober 2018</t>
  </si>
  <si>
    <t>November 2018</t>
  </si>
  <si>
    <t>06-07/12/2018</t>
  </si>
  <si>
    <t>05-06/12/2018</t>
  </si>
  <si>
    <t>04-05/12/2018</t>
  </si>
  <si>
    <t>03-04/12/2018</t>
  </si>
  <si>
    <t>01-02/12/2018</t>
  </si>
  <si>
    <t>03-03/12/2018</t>
  </si>
  <si>
    <t>07-08/12/2018</t>
  </si>
  <si>
    <t>08-09/12/2018</t>
  </si>
  <si>
    <t>09-10/12/2018</t>
  </si>
  <si>
    <t>10-11/12/2018</t>
  </si>
  <si>
    <t>11-12/12/2018</t>
  </si>
  <si>
    <t>12-13/12/2018</t>
  </si>
  <si>
    <t>13-14/12/2018</t>
  </si>
  <si>
    <t>14-15/12/2018/</t>
  </si>
  <si>
    <t>15-16/12/2018</t>
  </si>
  <si>
    <t>16-17/12/2018</t>
  </si>
  <si>
    <t>17-18/12/2018</t>
  </si>
  <si>
    <t>18-19/12/2018</t>
  </si>
  <si>
    <t>19-20/12/2018</t>
  </si>
  <si>
    <t>20-21/12/2018</t>
  </si>
  <si>
    <t>21-22/12/2018</t>
  </si>
  <si>
    <t>22-23/12/2018</t>
  </si>
  <si>
    <t>23-24/12/2018</t>
  </si>
  <si>
    <t>24-25/12/2018</t>
  </si>
  <si>
    <t>25-26/12/2018</t>
  </si>
  <si>
    <t>26-27/12/2018</t>
  </si>
  <si>
    <t>27-28/12/2018</t>
  </si>
  <si>
    <t>28-29/12/2018</t>
  </si>
  <si>
    <t>29-30/12/2018</t>
  </si>
  <si>
    <t>30-31/12/2018</t>
  </si>
  <si>
    <t>31/12-01/01/2019</t>
  </si>
  <si>
    <t>December 2018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</si>
</sst>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2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38"/>
      </left>
      <right style="thick">
        <color indexed="21"/>
      </right>
      <top style="thick">
        <color indexed="38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97" fontId="9" fillId="0" borderId="0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wrapText="1"/>
    </xf>
    <xf numFmtId="197" fontId="16" fillId="0" borderId="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9" xfId="0" applyFont="1" applyFill="1" applyBorder="1" applyAlignment="1">
      <alignment horizontal="center" wrapText="1"/>
    </xf>
    <xf numFmtId="1" fontId="17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8" fillId="0" borderId="0" xfId="0" applyFont="1" applyAlignment="1">
      <alignment/>
    </xf>
    <xf numFmtId="0" fontId="1" fillId="0" borderId="9" xfId="0" applyFont="1" applyFill="1" applyBorder="1" applyAlignment="1">
      <alignment horizontal="center" wrapText="1"/>
    </xf>
    <xf numFmtId="14" fontId="12" fillId="0" borderId="2" xfId="0" applyNumberFormat="1" applyFont="1" applyFill="1" applyBorder="1" applyAlignment="1">
      <alignment horizontal="center" wrapText="1"/>
    </xf>
    <xf numFmtId="1" fontId="12" fillId="0" borderId="11" xfId="0" applyNumberFormat="1" applyFont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C8" activeCellId="1" sqref="B8 C8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86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43101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31/12-01/01/2019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1">
        <f>Totaal_bewegingen_januari+Totaal_bewegingen_februari+bewegingen_maart+bewegingen_april+bewegingen_mei+bewegingen_juni+bewegingen_juli+Bewegingen_Aug+Bewegingen_sep+bewegingen_oct+bewegingen_nov+bewegingen_Dec</f>
        <v>17701</v>
      </c>
      <c r="C8" s="255">
        <f>Totaal_vertrekken_januari+Totaal_vertrekken_februari+vertrekken_maart+vertrekken_april+Vertrekken_mei+Vertrekken_juni+Vertrekken_juli+Vertrekken_Aug+Vertrekken_sep+Vertrekken_oct+Vertrekken_nov+Vertrekken_Dec</f>
        <v>5380</v>
      </c>
      <c r="D8" s="108">
        <f>Totaal_20_januari+Totaal_20_februari+maart_20+april_20+mei_20+juni_20+juli_20+Aug_20+Sep_20+oct_20+nov_20+Dec_20</f>
        <v>1620</v>
      </c>
      <c r="E8" s="111">
        <f>Totaal_25R_januari+feb_25R+maart_25R+Apr_25R+Mei_25R+Jun_25R+Jul_25R+Aug_25R+Sep_25R+okt_25R+Nov_25R+Dec_25R</f>
        <v>2883</v>
      </c>
      <c r="F8" s="93">
        <f>Totaal_CIV_januari+Totaal_CIV_februari+CIV_maart+CIV_april+CIV_mei+CIV_juni+CIV_juli+CIV_Aug+CIV_Sep+CIV_oct+CIV_nov+CIV_Dec</f>
        <v>599</v>
      </c>
      <c r="G8" s="38">
        <f>Totaal_Meise_jan+Totaal_Meise_feb+Totaal_Meise_maart+Totaal_Meise_Apr+Totaal_Meise_Mei+Totaal_Meise_Jun+Totaal_Meise_Jul+Totaal_Meise_Aug+Totaal_Meise_Sep+Totaal_Meise_Okt+Totaal_Meise_Nov+Totaal_Meise_Dec</f>
        <v>2287</v>
      </c>
      <c r="H8" s="42">
        <f>Totaal_NIK_januari+Totaal_NIK_februari+NIK_maart+NIK_april+NIK_mei+NIK_juni+NIK_juli+NIK_Aug+NIK_Sep+NIK_oct+NIK_nov+NIK_Dec</f>
        <v>371</v>
      </c>
      <c r="I8" s="42">
        <f>Totaal_DEN_januari+Totaal_DEN_februari+DEN_maart+DEN_april+DEN_mei+den_juni+DEN_juli+DEN_Aug+DEN_Sep+DEN_oct+DEN_nov+DEN_Dec</f>
        <v>469</v>
      </c>
      <c r="J8" s="42">
        <f>Totaal_HEL_januari+Totaal_HEL_februari+HEL_maart+HEL_april+Hel_mei+hel_juni+HEL_juli+HEAug+HEL_Sep+HEL_oct+HEL_nov+HEL_Dec</f>
        <v>212</v>
      </c>
      <c r="K8" s="42">
        <f>CIVH_jan+CIVH_feb+CIVH_maart+CIVH_Apr+CIVH_Mei+CIVH_Jun+CIVH_Jul+CIVH_Aug+CIVH_Sep+CIVH_Okt+CIVH_Nov+CIVH_Dec</f>
        <v>533</v>
      </c>
      <c r="L8" s="42">
        <f>BL_jan+BL_feb+BL_maart+BL_Apr+BL_Mei+BL_Jun+BL_Jul+BL_Aug+BL_Sep+BL_Okt+BL_Nov+BL_Dec</f>
        <v>22</v>
      </c>
      <c r="M8" s="42">
        <f>Totaal_HUL_januari+Totaal_HUL_februari+HUL_maart+HUL_april+HUL_mei+hul_juni+HUL_juli+HUL_Aug+HUL_Sep+HUL_oct+HUL_nov+HUL_Dec</f>
        <v>637</v>
      </c>
      <c r="N8" s="42">
        <f>Totaal_other_januari+Totaal_other_februari+other_maart+other_april+other_mei+other_juni+other_juli+other_Aug+other_Sep+Other_oct+Other_nov+Other_Dec</f>
        <v>49</v>
      </c>
      <c r="O8" s="61">
        <f>Totaal_25L_januari+Totaal_25L_februari+maart_25L+april_25L+mei_25L+juni_25L+juli_25L+Aug_25L+Sep_25L+OCt_25L+Nov_25L+Dec_25L</f>
        <v>113</v>
      </c>
      <c r="P8" s="76">
        <f>Totaal_02_januari+Totaal_02_februari+maart_02+april_02+Mei_02+juni_02+juli_02+Aug_02+Sep_02+oct_02+Nov_02+Dec_02</f>
        <v>17</v>
      </c>
      <c r="Q8" s="65">
        <f>Totaal_07R_januari+Totaal_07R_februari+maart_07R+april_07R+mei_07R+juni_07R+juli_07R+Aug_07R+Sep_07R+oct_07R+Nov_07R+Dec_07R</f>
        <v>170</v>
      </c>
      <c r="R8" s="71">
        <f>Totaal_07L_januari+Totaal_07L_februari+maart_07L+april_07L+mei_07L+juni_07L+juli_07L+Aug_07L+Sep_07L+oct_07L+Nov_07L+Dec_07L</f>
        <v>527</v>
      </c>
    </row>
    <row r="9" spans="1:18" ht="14.25" thickBot="1" thickTop="1">
      <c r="A9" s="90" t="s">
        <v>28</v>
      </c>
      <c r="B9" s="6"/>
      <c r="C9" s="3">
        <f>count_januari+count_februari+count_maart+count_april+count_mei+count_juni+count_jul+count_aug+count_sep+count_oct+count_Nov+count_Dec</f>
        <v>365</v>
      </c>
      <c r="D9" s="105">
        <f aca="true" t="shared" si="0" ref="D9:R9">D8/$C$8</f>
        <v>0.30111524163568776</v>
      </c>
      <c r="E9" s="105">
        <f t="shared" si="0"/>
        <v>0.5358736059479554</v>
      </c>
      <c r="F9" s="105">
        <f t="shared" si="0"/>
        <v>0.11133828996282528</v>
      </c>
      <c r="G9" s="105">
        <f t="shared" si="0"/>
        <v>0.425092936802974</v>
      </c>
      <c r="H9" s="105">
        <f t="shared" si="0"/>
        <v>0.06895910780669146</v>
      </c>
      <c r="I9" s="105">
        <f t="shared" si="0"/>
        <v>0.08717472118959108</v>
      </c>
      <c r="J9" s="105">
        <f t="shared" si="0"/>
        <v>0.03940520446096654</v>
      </c>
      <c r="K9" s="105">
        <f t="shared" si="0"/>
        <v>0.09907063197026023</v>
      </c>
      <c r="L9" s="105">
        <f t="shared" si="0"/>
        <v>0.004089219330855019</v>
      </c>
      <c r="M9" s="105">
        <f t="shared" si="0"/>
        <v>0.11840148698884759</v>
      </c>
      <c r="N9" s="105">
        <f t="shared" si="0"/>
        <v>0.009107806691449814</v>
      </c>
      <c r="O9" s="105">
        <f t="shared" si="0"/>
        <v>0.02100371747211896</v>
      </c>
      <c r="P9" s="105">
        <f t="shared" si="0"/>
        <v>0.0031598513011152417</v>
      </c>
      <c r="Q9" s="105">
        <f t="shared" si="0"/>
        <v>0.031598513011152414</v>
      </c>
      <c r="R9" s="105">
        <f t="shared" si="0"/>
        <v>0.09795539033457248</v>
      </c>
    </row>
    <row r="10" spans="1:18" ht="14.25" thickBot="1" thickTop="1">
      <c r="A10" s="123" t="s">
        <v>4</v>
      </c>
      <c r="B10" s="124">
        <f>B8/C9</f>
        <v>48.49589041095891</v>
      </c>
      <c r="C10" s="124">
        <f>C8/$C9</f>
        <v>14.73972602739726</v>
      </c>
      <c r="D10" s="124">
        <f aca="true" t="shared" si="1" ref="D10:P10">D8/$C9</f>
        <v>4.438356164383562</v>
      </c>
      <c r="E10" s="124">
        <f t="shared" si="1"/>
        <v>7.898630136986301</v>
      </c>
      <c r="F10" s="124">
        <f t="shared" si="1"/>
        <v>1.641095890410959</v>
      </c>
      <c r="G10" s="124">
        <f t="shared" si="1"/>
        <v>6.265753424657534</v>
      </c>
      <c r="H10" s="124">
        <f t="shared" si="1"/>
        <v>1.0164383561643835</v>
      </c>
      <c r="I10" s="124">
        <f t="shared" si="1"/>
        <v>1.284931506849315</v>
      </c>
      <c r="J10" s="124">
        <f t="shared" si="1"/>
        <v>0.5808219178082191</v>
      </c>
      <c r="K10" s="124">
        <f t="shared" si="1"/>
        <v>1.4602739726027398</v>
      </c>
      <c r="L10" s="124">
        <f>L8/$C9</f>
        <v>0.06027397260273973</v>
      </c>
      <c r="M10" s="124">
        <f t="shared" si="1"/>
        <v>1.7452054794520548</v>
      </c>
      <c r="N10" s="124">
        <f t="shared" si="1"/>
        <v>0.13424657534246576</v>
      </c>
      <c r="O10" s="124">
        <f t="shared" si="1"/>
        <v>0.3095890410958904</v>
      </c>
      <c r="P10" s="124">
        <f t="shared" si="1"/>
        <v>0.04657534246575343</v>
      </c>
      <c r="Q10" s="124">
        <f>Q8/$C9</f>
        <v>0.4657534246575342</v>
      </c>
      <c r="R10" s="124">
        <f>R8/$C9</f>
        <v>1.4438356164383561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114" t="s">
        <v>34</v>
      </c>
      <c r="B1" s="226"/>
      <c r="C1" s="54"/>
      <c r="D1" s="54" t="s">
        <v>97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26"/>
      <c r="B2" s="22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26"/>
      <c r="B3" s="22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26"/>
      <c r="B4" s="22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21" ht="28.5" customHeight="1" thickBot="1">
      <c r="A5" s="226"/>
      <c r="B5" s="22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  <c r="U5" s="252"/>
    </row>
    <row r="6" spans="1:19" ht="28.5" customHeight="1" thickBot="1" thickTop="1">
      <c r="A6" s="226"/>
      <c r="B6" s="22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SUM(B12:B59)</f>
        <v>1581</v>
      </c>
      <c r="C8" s="7">
        <f t="shared" si="0"/>
        <v>414</v>
      </c>
      <c r="D8" s="47">
        <f t="shared" si="0"/>
        <v>140</v>
      </c>
      <c r="E8" s="32">
        <f t="shared" si="0"/>
        <v>249</v>
      </c>
      <c r="F8" s="35">
        <f t="shared" si="0"/>
        <v>48</v>
      </c>
      <c r="G8" s="38">
        <f t="shared" si="0"/>
        <v>200</v>
      </c>
      <c r="H8" s="42">
        <f t="shared" si="0"/>
        <v>34</v>
      </c>
      <c r="I8" s="42">
        <f t="shared" si="0"/>
        <v>42</v>
      </c>
      <c r="J8" s="42">
        <f t="shared" si="0"/>
        <v>17</v>
      </c>
      <c r="K8" s="42">
        <f>SUM(K12:K47)</f>
        <v>44</v>
      </c>
      <c r="L8" s="42">
        <f>SUM(L12:L47)</f>
        <v>6</v>
      </c>
      <c r="M8" s="42">
        <f t="shared" si="0"/>
        <v>55</v>
      </c>
      <c r="N8" s="42">
        <f t="shared" si="0"/>
        <v>5</v>
      </c>
      <c r="O8" s="61">
        <f t="shared" si="0"/>
        <v>3</v>
      </c>
      <c r="P8" s="76">
        <f t="shared" si="0"/>
        <v>0</v>
      </c>
      <c r="Q8" s="65">
        <f t="shared" si="0"/>
        <v>10</v>
      </c>
      <c r="R8" s="71">
        <f t="shared" si="0"/>
        <v>8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COUNT($C12:C59)</f>
        <v>30</v>
      </c>
      <c r="D9" s="48">
        <f aca="true" t="shared" si="1" ref="D9:R9">D8/$C$8</f>
        <v>0.33816425120772947</v>
      </c>
      <c r="E9" s="33">
        <f t="shared" si="1"/>
        <v>0.6014492753623188</v>
      </c>
      <c r="F9" s="36">
        <f t="shared" si="1"/>
        <v>0.11594202898550725</v>
      </c>
      <c r="G9" s="39">
        <f t="shared" si="1"/>
        <v>0.4830917874396135</v>
      </c>
      <c r="H9" s="43">
        <f t="shared" si="1"/>
        <v>0.0821256038647343</v>
      </c>
      <c r="I9" s="43">
        <f t="shared" si="1"/>
        <v>0.10144927536231885</v>
      </c>
      <c r="J9" s="43">
        <f t="shared" si="1"/>
        <v>0.04106280193236715</v>
      </c>
      <c r="K9" s="43">
        <f t="shared" si="1"/>
        <v>0.10628019323671498</v>
      </c>
      <c r="L9" s="43">
        <f t="shared" si="1"/>
        <v>0.014492753623188406</v>
      </c>
      <c r="M9" s="43">
        <f t="shared" si="1"/>
        <v>0.13285024154589373</v>
      </c>
      <c r="N9" s="43">
        <f t="shared" si="1"/>
        <v>0.012077294685990338</v>
      </c>
      <c r="O9" s="62">
        <f t="shared" si="1"/>
        <v>0.007246376811594203</v>
      </c>
      <c r="P9" s="77">
        <f t="shared" si="1"/>
        <v>0</v>
      </c>
      <c r="Q9" s="66">
        <f t="shared" si="1"/>
        <v>0.024154589371980676</v>
      </c>
      <c r="R9" s="72">
        <f t="shared" si="1"/>
        <v>0.01932367149758454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52.7</v>
      </c>
      <c r="C10" s="9">
        <f>C8/C9</f>
        <v>13.8</v>
      </c>
      <c r="D10" s="49">
        <f aca="true" t="shared" si="2" ref="D10:R10">D8/$C$9</f>
        <v>4.666666666666667</v>
      </c>
      <c r="E10" s="34">
        <f t="shared" si="2"/>
        <v>8.3</v>
      </c>
      <c r="F10" s="37">
        <f t="shared" si="2"/>
        <v>1.6</v>
      </c>
      <c r="G10" s="40">
        <f t="shared" si="2"/>
        <v>6.666666666666667</v>
      </c>
      <c r="H10" s="44">
        <f t="shared" si="2"/>
        <v>1.1333333333333333</v>
      </c>
      <c r="I10" s="44">
        <f t="shared" si="2"/>
        <v>1.4</v>
      </c>
      <c r="J10" s="44">
        <f t="shared" si="2"/>
        <v>0.5666666666666667</v>
      </c>
      <c r="K10" s="44">
        <f t="shared" si="2"/>
        <v>1.4666666666666666</v>
      </c>
      <c r="L10" s="44">
        <f t="shared" si="2"/>
        <v>0.2</v>
      </c>
      <c r="M10" s="44">
        <f t="shared" si="2"/>
        <v>1.8333333333333333</v>
      </c>
      <c r="N10" s="44">
        <f t="shared" si="2"/>
        <v>0.16666666666666666</v>
      </c>
      <c r="O10" s="63">
        <f t="shared" si="2"/>
        <v>0.1</v>
      </c>
      <c r="P10" s="78">
        <f t="shared" si="2"/>
        <v>0</v>
      </c>
      <c r="Q10" s="67">
        <f t="shared" si="2"/>
        <v>0.3333333333333333</v>
      </c>
      <c r="R10" s="73">
        <f t="shared" si="2"/>
        <v>0.26666666666666666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385</v>
      </c>
      <c r="B12" s="234">
        <v>39</v>
      </c>
      <c r="C12" s="235">
        <v>7</v>
      </c>
      <c r="D12" s="233">
        <v>0</v>
      </c>
      <c r="E12" s="233">
        <v>7</v>
      </c>
      <c r="F12" s="233">
        <v>1</v>
      </c>
      <c r="G12" s="233">
        <v>6</v>
      </c>
      <c r="H12" s="233">
        <v>1</v>
      </c>
      <c r="I12" s="233">
        <v>0</v>
      </c>
      <c r="J12" s="233">
        <v>0</v>
      </c>
      <c r="K12" s="233">
        <v>2</v>
      </c>
      <c r="L12" s="233">
        <v>1</v>
      </c>
      <c r="M12" s="233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106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384</v>
      </c>
      <c r="B13" s="234">
        <v>38</v>
      </c>
      <c r="C13" s="235">
        <v>4</v>
      </c>
      <c r="D13" s="233">
        <v>0</v>
      </c>
      <c r="E13" s="227">
        <v>4</v>
      </c>
      <c r="F13" s="233">
        <v>0</v>
      </c>
      <c r="G13" s="233">
        <v>4</v>
      </c>
      <c r="H13" s="233">
        <v>1</v>
      </c>
      <c r="I13" s="233">
        <v>1</v>
      </c>
      <c r="J13" s="233">
        <v>0</v>
      </c>
      <c r="K13" s="233">
        <v>0</v>
      </c>
      <c r="L13" s="233">
        <v>0</v>
      </c>
      <c r="M13" s="227">
        <v>2</v>
      </c>
      <c r="N13" s="233">
        <v>0</v>
      </c>
      <c r="O13" s="227">
        <v>0</v>
      </c>
      <c r="P13" s="233">
        <v>0</v>
      </c>
      <c r="Q13" s="233">
        <v>0</v>
      </c>
      <c r="R13" s="233">
        <v>0</v>
      </c>
      <c r="S13" s="236"/>
      <c r="T13" s="237" t="s">
        <v>108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23" ht="14.25" customHeight="1" thickBot="1" thickTop="1">
      <c r="A14" s="230" t="s">
        <v>383</v>
      </c>
      <c r="B14" s="234">
        <v>39</v>
      </c>
      <c r="C14" s="235">
        <v>6</v>
      </c>
      <c r="D14" s="233">
        <v>0</v>
      </c>
      <c r="E14" s="227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27">
        <v>3</v>
      </c>
      <c r="R14" s="227">
        <v>3</v>
      </c>
      <c r="S14" s="236"/>
      <c r="T14" s="237" t="s">
        <v>110</v>
      </c>
      <c r="U14" s="128"/>
      <c r="V14" s="128"/>
      <c r="W14" s="128"/>
    </row>
    <row r="15" spans="1:20" ht="14.25" customHeight="1" thickBot="1" thickTop="1">
      <c r="A15" s="230" t="s">
        <v>382</v>
      </c>
      <c r="B15" s="234">
        <v>60</v>
      </c>
      <c r="C15" s="235">
        <v>23</v>
      </c>
      <c r="D15" s="229">
        <v>8</v>
      </c>
      <c r="E15" s="232">
        <v>14</v>
      </c>
      <c r="F15" s="233">
        <v>4</v>
      </c>
      <c r="G15" s="233">
        <v>10</v>
      </c>
      <c r="H15" s="233">
        <v>3</v>
      </c>
      <c r="I15" s="233">
        <v>2</v>
      </c>
      <c r="J15" s="233">
        <v>1</v>
      </c>
      <c r="K15" s="227">
        <v>3</v>
      </c>
      <c r="L15" s="233">
        <v>0</v>
      </c>
      <c r="M15" s="227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112</v>
      </c>
    </row>
    <row r="16" spans="1:20" ht="14.25" customHeight="1" thickBot="1" thickTop="1">
      <c r="A16" s="230" t="s">
        <v>381</v>
      </c>
      <c r="B16" s="234">
        <v>62</v>
      </c>
      <c r="C16" s="235">
        <v>21</v>
      </c>
      <c r="D16" s="229">
        <v>10</v>
      </c>
      <c r="E16" s="232">
        <v>11</v>
      </c>
      <c r="F16" s="233">
        <v>4</v>
      </c>
      <c r="G16" s="233">
        <v>7</v>
      </c>
      <c r="H16" s="233">
        <v>2</v>
      </c>
      <c r="I16" s="233">
        <v>2</v>
      </c>
      <c r="J16" s="233">
        <v>1</v>
      </c>
      <c r="K16" s="227">
        <v>1</v>
      </c>
      <c r="L16" s="233">
        <v>0</v>
      </c>
      <c r="M16" s="227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100</v>
      </c>
    </row>
    <row r="17" spans="1:20" ht="14.25" customHeight="1" thickBot="1" thickTop="1">
      <c r="A17" s="230" t="s">
        <v>380</v>
      </c>
      <c r="B17" s="234">
        <v>64</v>
      </c>
      <c r="C17" s="235">
        <v>19</v>
      </c>
      <c r="D17" s="229">
        <v>9</v>
      </c>
      <c r="E17" s="232">
        <v>10</v>
      </c>
      <c r="F17" s="233">
        <v>2</v>
      </c>
      <c r="G17" s="233">
        <v>8</v>
      </c>
      <c r="H17" s="233">
        <v>2</v>
      </c>
      <c r="I17" s="233">
        <v>2</v>
      </c>
      <c r="J17" s="233">
        <v>1</v>
      </c>
      <c r="K17" s="227">
        <v>2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102</v>
      </c>
    </row>
    <row r="18" spans="1:20" ht="14.25" customHeight="1" thickBot="1" thickTop="1">
      <c r="A18" s="230" t="s">
        <v>379</v>
      </c>
      <c r="B18" s="234">
        <v>67</v>
      </c>
      <c r="C18" s="235">
        <v>20</v>
      </c>
      <c r="D18" s="233">
        <v>12</v>
      </c>
      <c r="E18" s="233">
        <v>8</v>
      </c>
      <c r="F18" s="233">
        <v>3</v>
      </c>
      <c r="G18" s="233">
        <v>5</v>
      </c>
      <c r="H18" s="233">
        <v>1</v>
      </c>
      <c r="I18" s="233">
        <v>2</v>
      </c>
      <c r="J18" s="233">
        <v>1</v>
      </c>
      <c r="K18" s="227">
        <v>1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104</v>
      </c>
    </row>
    <row r="19" spans="1:22" ht="14.25" customHeight="1" thickBot="1" thickTop="1">
      <c r="A19" s="230" t="s">
        <v>378</v>
      </c>
      <c r="B19" s="234">
        <v>43</v>
      </c>
      <c r="C19" s="235">
        <v>10</v>
      </c>
      <c r="D19" s="229">
        <v>4</v>
      </c>
      <c r="E19" s="232">
        <v>6</v>
      </c>
      <c r="F19" s="233">
        <v>0</v>
      </c>
      <c r="G19" s="233">
        <v>6</v>
      </c>
      <c r="H19" s="233">
        <v>1</v>
      </c>
      <c r="I19" s="233">
        <v>1</v>
      </c>
      <c r="J19" s="233">
        <v>0</v>
      </c>
      <c r="K19" s="227">
        <v>1</v>
      </c>
      <c r="L19" s="233">
        <v>0</v>
      </c>
      <c r="M19" s="227">
        <v>2</v>
      </c>
      <c r="N19" s="233">
        <v>1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106</v>
      </c>
      <c r="U19" s="128"/>
      <c r="V19" s="128"/>
    </row>
    <row r="20" spans="1:20" ht="14.25" customHeight="1" thickBot="1" thickTop="1">
      <c r="A20" s="230" t="s">
        <v>377</v>
      </c>
      <c r="B20" s="234">
        <v>40</v>
      </c>
      <c r="C20" s="235">
        <v>2</v>
      </c>
      <c r="D20" s="233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2</v>
      </c>
      <c r="P20" s="233">
        <v>0</v>
      </c>
      <c r="Q20" s="233">
        <v>0</v>
      </c>
      <c r="R20" s="233">
        <v>0</v>
      </c>
      <c r="S20" s="236"/>
      <c r="T20" s="237" t="s">
        <v>108</v>
      </c>
    </row>
    <row r="21" spans="1:20" ht="14.25" customHeight="1" thickBot="1" thickTop="1">
      <c r="A21" s="147" t="s">
        <v>376</v>
      </c>
      <c r="B21" s="234">
        <v>50</v>
      </c>
      <c r="C21" s="235">
        <v>10</v>
      </c>
      <c r="D21" s="233">
        <v>0</v>
      </c>
      <c r="E21" s="233">
        <v>10</v>
      </c>
      <c r="F21" s="233">
        <v>0</v>
      </c>
      <c r="G21" s="233">
        <v>10</v>
      </c>
      <c r="H21" s="233">
        <v>1</v>
      </c>
      <c r="I21" s="233">
        <v>2</v>
      </c>
      <c r="J21" s="233">
        <v>0</v>
      </c>
      <c r="K21" s="233">
        <v>0</v>
      </c>
      <c r="L21" s="233">
        <v>0</v>
      </c>
      <c r="M21" s="227">
        <v>6</v>
      </c>
      <c r="N21" s="233">
        <v>1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110</v>
      </c>
    </row>
    <row r="22" spans="1:22" ht="14.25" customHeight="1" thickBot="1" thickTop="1">
      <c r="A22" s="230" t="s">
        <v>375</v>
      </c>
      <c r="B22" s="234">
        <v>61</v>
      </c>
      <c r="C22" s="235">
        <v>20</v>
      </c>
      <c r="D22" s="229">
        <v>9</v>
      </c>
      <c r="E22" s="232">
        <v>11</v>
      </c>
      <c r="F22" s="233">
        <v>2</v>
      </c>
      <c r="G22" s="233">
        <v>9</v>
      </c>
      <c r="H22" s="233">
        <v>2</v>
      </c>
      <c r="I22" s="233">
        <v>3</v>
      </c>
      <c r="J22" s="233">
        <v>1</v>
      </c>
      <c r="K22" s="227">
        <v>2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112</v>
      </c>
      <c r="U22" s="128"/>
      <c r="V22" s="128"/>
    </row>
    <row r="23" spans="1:22" ht="14.25" customHeight="1" thickBot="1" thickTop="1">
      <c r="A23" s="230" t="s">
        <v>374</v>
      </c>
      <c r="B23" s="234">
        <v>69</v>
      </c>
      <c r="C23" s="235">
        <v>24</v>
      </c>
      <c r="D23" s="229">
        <v>10</v>
      </c>
      <c r="E23" s="232">
        <v>13</v>
      </c>
      <c r="F23" s="233">
        <v>3</v>
      </c>
      <c r="G23" s="233">
        <v>10</v>
      </c>
      <c r="H23" s="233">
        <v>2</v>
      </c>
      <c r="I23" s="233">
        <v>3</v>
      </c>
      <c r="J23" s="233">
        <v>1</v>
      </c>
      <c r="K23" s="227">
        <v>3</v>
      </c>
      <c r="L23" s="233">
        <v>0</v>
      </c>
      <c r="M23" s="227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100</v>
      </c>
      <c r="U23" s="128"/>
      <c r="V23" s="128"/>
    </row>
    <row r="24" spans="1:20" ht="14.25" customHeight="1" thickBot="1" thickTop="1">
      <c r="A24" s="230" t="s">
        <v>373</v>
      </c>
      <c r="B24" s="234">
        <v>64</v>
      </c>
      <c r="C24" s="235">
        <v>21</v>
      </c>
      <c r="D24" s="229">
        <v>7</v>
      </c>
      <c r="E24" s="232">
        <v>14</v>
      </c>
      <c r="F24" s="233">
        <v>2</v>
      </c>
      <c r="G24" s="233">
        <v>12</v>
      </c>
      <c r="H24" s="233">
        <v>3</v>
      </c>
      <c r="I24" s="233">
        <v>3</v>
      </c>
      <c r="J24" s="233">
        <v>1</v>
      </c>
      <c r="K24" s="227">
        <v>4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102</v>
      </c>
    </row>
    <row r="25" spans="1:22" ht="14.25" customHeight="1" thickBot="1" thickTop="1">
      <c r="A25" s="230" t="s">
        <v>372</v>
      </c>
      <c r="B25" s="234">
        <v>62</v>
      </c>
      <c r="C25" s="235">
        <v>23</v>
      </c>
      <c r="D25" s="233">
        <v>10</v>
      </c>
      <c r="E25" s="233">
        <v>12</v>
      </c>
      <c r="F25" s="233">
        <v>3</v>
      </c>
      <c r="G25" s="233">
        <v>9</v>
      </c>
      <c r="H25" s="233">
        <v>2</v>
      </c>
      <c r="I25" s="233">
        <v>2</v>
      </c>
      <c r="J25" s="233">
        <v>2</v>
      </c>
      <c r="K25" s="227">
        <v>3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104</v>
      </c>
      <c r="U25" s="128"/>
      <c r="V25" s="128"/>
    </row>
    <row r="26" spans="1:20" ht="14.25" customHeight="1" thickBot="1" thickTop="1">
      <c r="A26" s="230" t="s">
        <v>371</v>
      </c>
      <c r="B26" s="234">
        <v>37</v>
      </c>
      <c r="C26" s="235">
        <v>5</v>
      </c>
      <c r="D26" s="233">
        <v>5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106</v>
      </c>
    </row>
    <row r="27" spans="1:23" ht="14.25" customHeight="1" thickBot="1" thickTop="1">
      <c r="A27" s="230" t="s">
        <v>370</v>
      </c>
      <c r="B27" s="234">
        <v>41</v>
      </c>
      <c r="C27" s="235">
        <v>1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1</v>
      </c>
      <c r="P27" s="233">
        <v>0</v>
      </c>
      <c r="Q27" s="233">
        <v>0</v>
      </c>
      <c r="R27" s="233">
        <v>0</v>
      </c>
      <c r="S27" s="236"/>
      <c r="T27" s="237" t="s">
        <v>108</v>
      </c>
      <c r="U27" s="128"/>
      <c r="V27" s="128"/>
      <c r="W27" s="128"/>
    </row>
    <row r="28" spans="1:23" ht="14.25" customHeight="1" thickBot="1" thickTop="1">
      <c r="A28" s="147" t="s">
        <v>369</v>
      </c>
      <c r="B28" s="234">
        <v>44</v>
      </c>
      <c r="C28" s="235">
        <v>8</v>
      </c>
      <c r="D28" s="233">
        <v>0</v>
      </c>
      <c r="E28" s="233">
        <v>7</v>
      </c>
      <c r="F28" s="233">
        <v>1</v>
      </c>
      <c r="G28" s="233">
        <v>6</v>
      </c>
      <c r="H28" s="233">
        <v>0</v>
      </c>
      <c r="I28" s="233">
        <v>1</v>
      </c>
      <c r="J28" s="233">
        <v>0</v>
      </c>
      <c r="K28" s="233">
        <v>0</v>
      </c>
      <c r="L28" s="233">
        <v>5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110</v>
      </c>
      <c r="U28" s="128"/>
      <c r="V28" s="128"/>
      <c r="W28" s="128"/>
    </row>
    <row r="29" spans="1:22" ht="14.25" customHeight="1" thickBot="1" thickTop="1">
      <c r="A29" s="230" t="s">
        <v>368</v>
      </c>
      <c r="B29" s="234">
        <v>57</v>
      </c>
      <c r="C29" s="235">
        <v>21</v>
      </c>
      <c r="D29" s="229">
        <v>10</v>
      </c>
      <c r="E29" s="232">
        <v>11</v>
      </c>
      <c r="F29" s="233">
        <v>3</v>
      </c>
      <c r="G29" s="233">
        <v>8</v>
      </c>
      <c r="H29" s="233">
        <v>2</v>
      </c>
      <c r="I29" s="233">
        <v>2</v>
      </c>
      <c r="J29" s="233">
        <v>1</v>
      </c>
      <c r="K29" s="248">
        <v>2</v>
      </c>
      <c r="L29" s="233">
        <v>0</v>
      </c>
      <c r="M29" s="248">
        <v>1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112</v>
      </c>
      <c r="U29" s="128"/>
      <c r="V29" s="128"/>
    </row>
    <row r="30" spans="1:20" ht="14.25" customHeight="1" thickBot="1" thickTop="1">
      <c r="A30" s="230" t="s">
        <v>367</v>
      </c>
      <c r="B30" s="234">
        <v>60</v>
      </c>
      <c r="C30" s="235">
        <v>21</v>
      </c>
      <c r="D30" s="229">
        <v>9</v>
      </c>
      <c r="E30" s="232">
        <v>12</v>
      </c>
      <c r="F30" s="233">
        <v>1</v>
      </c>
      <c r="G30" s="233">
        <v>11</v>
      </c>
      <c r="H30" s="233">
        <v>2</v>
      </c>
      <c r="I30" s="233">
        <v>3</v>
      </c>
      <c r="J30" s="233">
        <v>1</v>
      </c>
      <c r="K30" s="227">
        <v>3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100</v>
      </c>
    </row>
    <row r="31" spans="1:20" ht="14.25" customHeight="1" thickBot="1" thickTop="1">
      <c r="A31" s="230" t="s">
        <v>366</v>
      </c>
      <c r="B31" s="234">
        <v>63</v>
      </c>
      <c r="C31" s="235">
        <v>21</v>
      </c>
      <c r="D31" s="229">
        <v>10</v>
      </c>
      <c r="E31" s="232">
        <v>11</v>
      </c>
      <c r="F31" s="233">
        <v>1</v>
      </c>
      <c r="G31" s="233">
        <v>10</v>
      </c>
      <c r="H31" s="233">
        <v>3</v>
      </c>
      <c r="I31" s="233">
        <v>2</v>
      </c>
      <c r="J31" s="233">
        <v>1</v>
      </c>
      <c r="K31" s="227">
        <v>3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102</v>
      </c>
    </row>
    <row r="32" spans="1:22" ht="14.25" customHeight="1" thickBot="1" thickTop="1">
      <c r="A32" s="230" t="s">
        <v>365</v>
      </c>
      <c r="B32" s="234">
        <v>67</v>
      </c>
      <c r="C32" s="235">
        <v>22</v>
      </c>
      <c r="D32" s="233">
        <v>10</v>
      </c>
      <c r="E32" s="233">
        <v>12</v>
      </c>
      <c r="F32" s="233">
        <v>3</v>
      </c>
      <c r="G32" s="233">
        <v>9</v>
      </c>
      <c r="H32" s="233">
        <v>1</v>
      </c>
      <c r="I32" s="233">
        <v>2</v>
      </c>
      <c r="J32" s="233">
        <v>1</v>
      </c>
      <c r="K32" s="227">
        <v>3</v>
      </c>
      <c r="L32" s="233">
        <v>0</v>
      </c>
      <c r="M32" s="233">
        <v>0</v>
      </c>
      <c r="N32" s="233">
        <v>2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104</v>
      </c>
      <c r="U32" s="128"/>
      <c r="V32" s="128"/>
    </row>
    <row r="33" spans="1:20" ht="14.25" customHeight="1" thickBot="1" thickTop="1">
      <c r="A33" s="230" t="s">
        <v>364</v>
      </c>
      <c r="B33" s="234">
        <v>40</v>
      </c>
      <c r="C33" s="235">
        <v>6</v>
      </c>
      <c r="D33" s="233">
        <v>6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106</v>
      </c>
    </row>
    <row r="34" spans="1:22" ht="14.25" customHeight="1" thickBot="1" thickTop="1">
      <c r="A34" s="230" t="s">
        <v>363</v>
      </c>
      <c r="B34" s="234">
        <v>41</v>
      </c>
      <c r="C34" s="235">
        <v>2</v>
      </c>
      <c r="D34" s="233">
        <v>0</v>
      </c>
      <c r="E34" s="227">
        <v>2</v>
      </c>
      <c r="F34" s="233">
        <v>0</v>
      </c>
      <c r="G34" s="233">
        <v>2</v>
      </c>
      <c r="H34" s="233">
        <v>0</v>
      </c>
      <c r="I34" s="233">
        <v>1</v>
      </c>
      <c r="J34" s="233">
        <v>0</v>
      </c>
      <c r="K34" s="233">
        <v>0</v>
      </c>
      <c r="L34" s="233">
        <v>0</v>
      </c>
      <c r="M34" s="227">
        <v>1</v>
      </c>
      <c r="N34" s="233">
        <v>0</v>
      </c>
      <c r="O34" s="227">
        <v>0</v>
      </c>
      <c r="P34" s="233">
        <v>0</v>
      </c>
      <c r="Q34" s="233">
        <v>0</v>
      </c>
      <c r="R34" s="233">
        <v>0</v>
      </c>
      <c r="S34" s="236"/>
      <c r="T34" s="237" t="s">
        <v>108</v>
      </c>
      <c r="U34" s="128"/>
      <c r="V34" s="128"/>
    </row>
    <row r="35" spans="1:20" ht="14.25" customHeight="1" thickBot="1" thickTop="1">
      <c r="A35" s="147" t="s">
        <v>356</v>
      </c>
      <c r="B35" s="234">
        <v>39</v>
      </c>
      <c r="C35" s="235">
        <v>6</v>
      </c>
      <c r="D35" s="233">
        <v>0</v>
      </c>
      <c r="E35" s="233">
        <v>6</v>
      </c>
      <c r="F35" s="233">
        <v>2</v>
      </c>
      <c r="G35" s="233">
        <v>3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27">
        <v>3</v>
      </c>
      <c r="N35" s="233">
        <v>1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110</v>
      </c>
    </row>
    <row r="36" spans="1:20" ht="14.25" customHeight="1" thickBot="1" thickTop="1">
      <c r="A36" s="230" t="s">
        <v>357</v>
      </c>
      <c r="B36" s="234">
        <v>57</v>
      </c>
      <c r="C36" s="235">
        <v>19</v>
      </c>
      <c r="D36" s="229">
        <v>9</v>
      </c>
      <c r="E36" s="232">
        <v>10</v>
      </c>
      <c r="F36" s="233">
        <v>2</v>
      </c>
      <c r="G36" s="233">
        <v>8</v>
      </c>
      <c r="H36" s="233">
        <v>1</v>
      </c>
      <c r="I36" s="233">
        <v>2</v>
      </c>
      <c r="J36" s="233">
        <v>1</v>
      </c>
      <c r="K36" s="227">
        <v>3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112</v>
      </c>
    </row>
    <row r="37" spans="1:20" ht="14.25" customHeight="1" thickBot="1" thickTop="1">
      <c r="A37" s="230" t="s">
        <v>358</v>
      </c>
      <c r="B37" s="234">
        <v>58</v>
      </c>
      <c r="C37" s="235">
        <v>18</v>
      </c>
      <c r="D37" s="227">
        <v>0</v>
      </c>
      <c r="E37" s="232">
        <v>18</v>
      </c>
      <c r="F37" s="233">
        <v>6</v>
      </c>
      <c r="G37" s="233">
        <v>12</v>
      </c>
      <c r="H37" s="233">
        <v>2</v>
      </c>
      <c r="I37" s="233">
        <v>1</v>
      </c>
      <c r="J37" s="233">
        <v>1</v>
      </c>
      <c r="K37" s="227">
        <v>2</v>
      </c>
      <c r="L37" s="233">
        <v>0</v>
      </c>
      <c r="M37" s="227">
        <v>6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100</v>
      </c>
    </row>
    <row r="38" spans="1:20" ht="14.25" customHeight="1" thickBot="1" thickTop="1">
      <c r="A38" s="230" t="s">
        <v>359</v>
      </c>
      <c r="B38" s="234">
        <v>62</v>
      </c>
      <c r="C38" s="235">
        <v>19</v>
      </c>
      <c r="D38" s="229">
        <v>2</v>
      </c>
      <c r="E38" s="232">
        <v>17</v>
      </c>
      <c r="F38" s="233">
        <v>3</v>
      </c>
      <c r="G38" s="233">
        <v>14</v>
      </c>
      <c r="H38" s="233">
        <v>1</v>
      </c>
      <c r="I38" s="233">
        <v>2</v>
      </c>
      <c r="J38" s="233">
        <v>1</v>
      </c>
      <c r="K38" s="227">
        <v>3</v>
      </c>
      <c r="L38" s="233">
        <v>0</v>
      </c>
      <c r="M38" s="227">
        <v>9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102</v>
      </c>
    </row>
    <row r="39" spans="1:21" ht="14.25" customHeight="1" thickBot="1" thickTop="1">
      <c r="A39" s="230" t="s">
        <v>360</v>
      </c>
      <c r="B39" s="234">
        <v>65</v>
      </c>
      <c r="C39" s="235">
        <v>23</v>
      </c>
      <c r="D39" s="227">
        <v>0</v>
      </c>
      <c r="E39" s="233">
        <v>23</v>
      </c>
      <c r="F39" s="233">
        <v>2</v>
      </c>
      <c r="G39" s="233">
        <v>21</v>
      </c>
      <c r="H39" s="233">
        <v>1</v>
      </c>
      <c r="I39" s="233">
        <v>3</v>
      </c>
      <c r="J39" s="233">
        <v>1</v>
      </c>
      <c r="K39" s="227">
        <v>3</v>
      </c>
      <c r="L39" s="233">
        <v>0</v>
      </c>
      <c r="M39" s="227">
        <v>13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104</v>
      </c>
      <c r="U39" s="128"/>
    </row>
    <row r="40" spans="1:20" ht="14.25" customHeight="1" thickBot="1" thickTop="1">
      <c r="A40" s="230" t="s">
        <v>361</v>
      </c>
      <c r="B40" s="234">
        <v>43</v>
      </c>
      <c r="C40" s="235">
        <v>7</v>
      </c>
      <c r="D40" s="227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27">
        <v>4</v>
      </c>
      <c r="R40" s="227">
        <v>3</v>
      </c>
      <c r="S40" s="236"/>
      <c r="T40" s="237" t="s">
        <v>106</v>
      </c>
    </row>
    <row r="41" spans="1:20" ht="14.25" customHeight="1" thickBot="1" thickTop="1">
      <c r="A41" s="230" t="s">
        <v>362</v>
      </c>
      <c r="B41" s="234">
        <v>49</v>
      </c>
      <c r="C41" s="235">
        <v>5</v>
      </c>
      <c r="D41" s="233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27">
        <v>0</v>
      </c>
      <c r="P41" s="233">
        <v>0</v>
      </c>
      <c r="Q41" s="227">
        <v>3</v>
      </c>
      <c r="R41" s="227">
        <v>2</v>
      </c>
      <c r="S41" s="236"/>
      <c r="T41" s="237" t="s">
        <v>108</v>
      </c>
    </row>
    <row r="42" spans="1:20" ht="14.25" customHeight="1" thickBot="1" thickTop="1">
      <c r="A42" s="113"/>
      <c r="B42" s="5"/>
      <c r="C42" s="102"/>
      <c r="D42" s="229"/>
      <c r="E42" s="228"/>
      <c r="F42" s="103"/>
      <c r="G42" s="103"/>
      <c r="H42" s="103"/>
      <c r="I42" s="103"/>
      <c r="J42" s="103"/>
      <c r="K42" s="227"/>
      <c r="L42" s="227"/>
      <c r="M42" s="227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13"/>
      <c r="B43" s="5"/>
      <c r="C43" s="102"/>
      <c r="D43" s="229"/>
      <c r="E43" s="228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spans="1:19" ht="14.25" customHeight="1">
      <c r="A47" s="12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27"/>
      <c r="B48" s="131"/>
      <c r="C48" s="131"/>
      <c r="D48" s="131"/>
      <c r="E48" s="136"/>
      <c r="F48" s="136"/>
      <c r="G48" s="136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19" ht="14.25" customHeight="1">
      <c r="A49" s="127"/>
      <c r="B49" s="131"/>
      <c r="C49" s="131"/>
      <c r="D49" s="131"/>
      <c r="E49" s="136"/>
      <c r="F49" s="136"/>
      <c r="G49" s="13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14.25" customHeight="1">
      <c r="A50" s="127"/>
      <c r="B50" s="131"/>
      <c r="C50" s="131"/>
      <c r="D50" s="131"/>
      <c r="E50" s="136"/>
      <c r="F50" s="136"/>
      <c r="G50" s="13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4.25" customHeight="1">
      <c r="A51" s="127"/>
      <c r="B51" s="131"/>
      <c r="C51" s="131"/>
      <c r="D51" s="131"/>
      <c r="E51" s="136"/>
      <c r="F51" s="136"/>
      <c r="G51" s="13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4.25" customHeight="1">
      <c r="A52" s="127"/>
      <c r="B52" s="131"/>
      <c r="C52" s="131"/>
      <c r="D52" s="131"/>
      <c r="E52" s="136"/>
      <c r="F52" s="136"/>
      <c r="G52" s="136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4.25" customHeight="1">
      <c r="A53" s="127"/>
      <c r="B53" s="131"/>
      <c r="C53" s="131"/>
      <c r="D53" s="131"/>
      <c r="E53" s="136"/>
      <c r="F53" s="136"/>
      <c r="G53" s="136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4.25" customHeight="1">
      <c r="A54" s="127"/>
      <c r="B54" s="131"/>
      <c r="C54" s="131"/>
      <c r="D54" s="131"/>
      <c r="E54" s="136"/>
      <c r="F54" s="136"/>
      <c r="G54" s="136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14.25" customHeight="1">
      <c r="A55" s="127"/>
      <c r="B55" s="131"/>
      <c r="C55" s="131"/>
      <c r="D55" s="131"/>
      <c r="E55" s="136"/>
      <c r="F55" s="136"/>
      <c r="G55" s="136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61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6" t="s">
        <v>34</v>
      </c>
      <c r="B1" s="257"/>
      <c r="C1" s="54"/>
      <c r="D1" s="54" t="s">
        <v>95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7"/>
      <c r="B2" s="25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7"/>
      <c r="B3" s="25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7"/>
      <c r="B4" s="25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7"/>
      <c r="B5" s="25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7"/>
      <c r="B6" s="25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J8">SUM(B12:B59)</f>
        <v>1530</v>
      </c>
      <c r="C8" s="7">
        <f t="shared" si="0"/>
        <v>454</v>
      </c>
      <c r="D8" s="47">
        <f t="shared" si="0"/>
        <v>158</v>
      </c>
      <c r="E8" s="32">
        <f t="shared" si="0"/>
        <v>235</v>
      </c>
      <c r="F8" s="35">
        <f t="shared" si="0"/>
        <v>40</v>
      </c>
      <c r="G8" s="38">
        <f t="shared" si="0"/>
        <v>194</v>
      </c>
      <c r="H8" s="42">
        <f t="shared" si="0"/>
        <v>29</v>
      </c>
      <c r="I8" s="42">
        <f t="shared" si="0"/>
        <v>42</v>
      </c>
      <c r="J8" s="42">
        <f t="shared" si="0"/>
        <v>17</v>
      </c>
      <c r="K8" s="42">
        <f>SUM(K12:K47)</f>
        <v>43</v>
      </c>
      <c r="L8" s="42">
        <f>SUM(L12:L47)</f>
        <v>2</v>
      </c>
      <c r="M8" s="42">
        <f aca="true" t="shared" si="1" ref="M8:R8">SUM(M12:M59)</f>
        <v>56</v>
      </c>
      <c r="N8" s="42">
        <f t="shared" si="1"/>
        <v>1</v>
      </c>
      <c r="O8" s="61">
        <f t="shared" si="1"/>
        <v>6</v>
      </c>
      <c r="P8" s="76">
        <f t="shared" si="1"/>
        <v>0</v>
      </c>
      <c r="Q8" s="65">
        <f t="shared" si="1"/>
        <v>13</v>
      </c>
      <c r="R8" s="71">
        <f t="shared" si="1"/>
        <v>40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COUNT($C12:C59)</f>
        <v>31</v>
      </c>
      <c r="D9" s="48">
        <f aca="true" t="shared" si="2" ref="D9:R9">D8/$C$8</f>
        <v>0.34801762114537443</v>
      </c>
      <c r="E9" s="33">
        <f t="shared" si="2"/>
        <v>0.5176211453744494</v>
      </c>
      <c r="F9" s="36">
        <f t="shared" si="2"/>
        <v>0.0881057268722467</v>
      </c>
      <c r="G9" s="39">
        <f t="shared" si="2"/>
        <v>0.42731277533039647</v>
      </c>
      <c r="H9" s="43">
        <f t="shared" si="2"/>
        <v>0.06387665198237885</v>
      </c>
      <c r="I9" s="43">
        <f t="shared" si="2"/>
        <v>0.09251101321585903</v>
      </c>
      <c r="J9" s="43">
        <f t="shared" si="2"/>
        <v>0.037444933920704845</v>
      </c>
      <c r="K9" s="43">
        <f t="shared" si="2"/>
        <v>0.0947136563876652</v>
      </c>
      <c r="L9" s="43">
        <f t="shared" si="2"/>
        <v>0.004405286343612335</v>
      </c>
      <c r="M9" s="43">
        <f t="shared" si="2"/>
        <v>0.12334801762114538</v>
      </c>
      <c r="N9" s="43">
        <f t="shared" si="2"/>
        <v>0.0022026431718061676</v>
      </c>
      <c r="O9" s="62">
        <f t="shared" si="2"/>
        <v>0.013215859030837005</v>
      </c>
      <c r="P9" s="77">
        <f t="shared" si="2"/>
        <v>0</v>
      </c>
      <c r="Q9" s="66">
        <f t="shared" si="2"/>
        <v>0.028634361233480177</v>
      </c>
      <c r="R9" s="72">
        <f t="shared" si="2"/>
        <v>0.0881057268722467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49.354838709677416</v>
      </c>
      <c r="C10" s="9">
        <f>C8/C9</f>
        <v>14.64516129032258</v>
      </c>
      <c r="D10" s="49">
        <f aca="true" t="shared" si="3" ref="D10:R10">D8/$C$9</f>
        <v>5.096774193548387</v>
      </c>
      <c r="E10" s="34">
        <f t="shared" si="3"/>
        <v>7.580645161290323</v>
      </c>
      <c r="F10" s="37">
        <f t="shared" si="3"/>
        <v>1.2903225806451613</v>
      </c>
      <c r="G10" s="40">
        <f t="shared" si="3"/>
        <v>6.258064516129032</v>
      </c>
      <c r="H10" s="44">
        <f t="shared" si="3"/>
        <v>0.9354838709677419</v>
      </c>
      <c r="I10" s="44">
        <f t="shared" si="3"/>
        <v>1.3548387096774193</v>
      </c>
      <c r="J10" s="44">
        <f t="shared" si="3"/>
        <v>0.5483870967741935</v>
      </c>
      <c r="K10" s="44">
        <f t="shared" si="3"/>
        <v>1.3870967741935485</v>
      </c>
      <c r="L10" s="44">
        <f t="shared" si="3"/>
        <v>0.06451612903225806</v>
      </c>
      <c r="M10" s="44">
        <f t="shared" si="3"/>
        <v>1.8064516129032258</v>
      </c>
      <c r="N10" s="44">
        <f t="shared" si="3"/>
        <v>0.03225806451612903</v>
      </c>
      <c r="O10" s="63">
        <f t="shared" si="3"/>
        <v>0.1935483870967742</v>
      </c>
      <c r="P10" s="78">
        <f t="shared" si="3"/>
        <v>0</v>
      </c>
      <c r="Q10" s="67">
        <f t="shared" si="3"/>
        <v>0.41935483870967744</v>
      </c>
      <c r="R10" s="73">
        <f t="shared" si="3"/>
        <v>1.2903225806451613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416</v>
      </c>
      <c r="B12" s="234">
        <v>57</v>
      </c>
      <c r="C12" s="235">
        <v>20</v>
      </c>
      <c r="D12" s="229">
        <v>8</v>
      </c>
      <c r="E12" s="232">
        <v>12</v>
      </c>
      <c r="F12" s="233">
        <v>4</v>
      </c>
      <c r="G12" s="233">
        <v>8</v>
      </c>
      <c r="H12" s="233">
        <v>0</v>
      </c>
      <c r="I12" s="233">
        <v>2</v>
      </c>
      <c r="J12" s="233">
        <v>1</v>
      </c>
      <c r="K12" s="227">
        <v>2</v>
      </c>
      <c r="L12" s="233">
        <v>0</v>
      </c>
      <c r="M12" s="227">
        <v>3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100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415</v>
      </c>
      <c r="B13" s="234">
        <v>52</v>
      </c>
      <c r="C13" s="235">
        <v>23</v>
      </c>
      <c r="D13" s="229">
        <v>11</v>
      </c>
      <c r="E13" s="232">
        <v>12</v>
      </c>
      <c r="F13" s="233">
        <v>2</v>
      </c>
      <c r="G13" s="233">
        <v>10</v>
      </c>
      <c r="H13" s="233">
        <v>3</v>
      </c>
      <c r="I13" s="233">
        <v>2</v>
      </c>
      <c r="J13" s="233">
        <v>1</v>
      </c>
      <c r="K13" s="227">
        <v>3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102</v>
      </c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414</v>
      </c>
      <c r="B14" s="234">
        <v>53</v>
      </c>
      <c r="C14" s="235">
        <v>20</v>
      </c>
      <c r="D14" s="227">
        <v>0</v>
      </c>
      <c r="E14" s="227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27">
        <v>1</v>
      </c>
      <c r="R14" s="227">
        <v>19</v>
      </c>
      <c r="S14" s="236"/>
      <c r="T14" s="237" t="s">
        <v>104</v>
      </c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413</v>
      </c>
      <c r="B15" s="234">
        <v>28</v>
      </c>
      <c r="C15" s="235">
        <v>4</v>
      </c>
      <c r="D15" s="227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27">
        <v>2</v>
      </c>
      <c r="R15" s="227">
        <v>2</v>
      </c>
      <c r="S15" s="236"/>
      <c r="T15" s="237" t="s">
        <v>106</v>
      </c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412</v>
      </c>
      <c r="B16" s="234">
        <v>45</v>
      </c>
      <c r="C16" s="235">
        <v>4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27">
        <v>0</v>
      </c>
      <c r="Q16" s="227">
        <v>4</v>
      </c>
      <c r="R16" s="233">
        <v>0</v>
      </c>
      <c r="S16" s="236"/>
      <c r="T16" s="237" t="s">
        <v>108</v>
      </c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47" t="s">
        <v>411</v>
      </c>
      <c r="B17" s="234">
        <v>35</v>
      </c>
      <c r="C17" s="235">
        <v>5</v>
      </c>
      <c r="D17" s="233">
        <v>0</v>
      </c>
      <c r="E17" s="233">
        <v>5</v>
      </c>
      <c r="F17" s="233">
        <v>0</v>
      </c>
      <c r="G17" s="233">
        <v>5</v>
      </c>
      <c r="H17" s="233">
        <v>1</v>
      </c>
      <c r="I17" s="233">
        <v>1</v>
      </c>
      <c r="J17" s="233">
        <v>0</v>
      </c>
      <c r="K17" s="227">
        <v>1</v>
      </c>
      <c r="L17" s="233">
        <v>0</v>
      </c>
      <c r="M17" s="227">
        <v>2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110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410</v>
      </c>
      <c r="B18" s="234">
        <v>50</v>
      </c>
      <c r="C18" s="235">
        <v>19</v>
      </c>
      <c r="D18" s="229">
        <v>9</v>
      </c>
      <c r="E18" s="232">
        <v>10</v>
      </c>
      <c r="F18" s="233">
        <v>1</v>
      </c>
      <c r="G18" s="233">
        <v>9</v>
      </c>
      <c r="H18" s="233">
        <v>2</v>
      </c>
      <c r="I18" s="233">
        <v>2</v>
      </c>
      <c r="J18" s="233">
        <v>1</v>
      </c>
      <c r="K18" s="227">
        <v>3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112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409</v>
      </c>
      <c r="B19" s="234">
        <v>59</v>
      </c>
      <c r="C19" s="235">
        <v>18</v>
      </c>
      <c r="D19" s="229">
        <v>8</v>
      </c>
      <c r="E19" s="232">
        <v>10</v>
      </c>
      <c r="F19" s="233">
        <v>1</v>
      </c>
      <c r="G19" s="233">
        <v>9</v>
      </c>
      <c r="H19" s="233">
        <v>1</v>
      </c>
      <c r="I19" s="233">
        <v>2</v>
      </c>
      <c r="J19" s="233">
        <v>1</v>
      </c>
      <c r="K19" s="227">
        <v>2</v>
      </c>
      <c r="L19" s="233">
        <v>0</v>
      </c>
      <c r="M19" s="227">
        <v>3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100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408</v>
      </c>
      <c r="B20" s="234">
        <v>56</v>
      </c>
      <c r="C20" s="235">
        <v>21</v>
      </c>
      <c r="D20" s="229">
        <v>9</v>
      </c>
      <c r="E20" s="232">
        <v>12</v>
      </c>
      <c r="F20" s="233">
        <v>3</v>
      </c>
      <c r="G20" s="233">
        <v>9</v>
      </c>
      <c r="H20" s="233">
        <v>1</v>
      </c>
      <c r="I20" s="233">
        <v>3</v>
      </c>
      <c r="J20" s="233">
        <v>1</v>
      </c>
      <c r="K20" s="227">
        <v>2</v>
      </c>
      <c r="L20" s="233">
        <v>0</v>
      </c>
      <c r="M20" s="227">
        <v>2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102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407</v>
      </c>
      <c r="B21" s="234">
        <v>58</v>
      </c>
      <c r="C21" s="235">
        <v>22</v>
      </c>
      <c r="D21" s="229">
        <v>12</v>
      </c>
      <c r="E21" s="232">
        <v>9</v>
      </c>
      <c r="F21" s="233">
        <v>1</v>
      </c>
      <c r="G21" s="233">
        <v>8</v>
      </c>
      <c r="H21" s="233">
        <v>1</v>
      </c>
      <c r="I21" s="233">
        <v>2</v>
      </c>
      <c r="J21" s="233">
        <v>1</v>
      </c>
      <c r="K21" s="227">
        <v>3</v>
      </c>
      <c r="L21" s="233">
        <v>0</v>
      </c>
      <c r="M21" s="227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104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406</v>
      </c>
      <c r="B22" s="234">
        <v>32</v>
      </c>
      <c r="C22" s="235">
        <v>5</v>
      </c>
      <c r="D22" s="233">
        <v>5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106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405</v>
      </c>
      <c r="B23" s="234">
        <v>36</v>
      </c>
      <c r="C23" s="235">
        <v>4</v>
      </c>
      <c r="D23" s="233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4</v>
      </c>
      <c r="P23" s="233">
        <v>0</v>
      </c>
      <c r="Q23" s="233">
        <v>0</v>
      </c>
      <c r="R23" s="233">
        <v>0</v>
      </c>
      <c r="S23" s="236"/>
      <c r="T23" s="237" t="s">
        <v>108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47" t="s">
        <v>404</v>
      </c>
      <c r="B24" s="234">
        <v>43</v>
      </c>
      <c r="C24" s="235">
        <v>9</v>
      </c>
      <c r="D24" s="233">
        <v>0</v>
      </c>
      <c r="E24" s="233">
        <v>9</v>
      </c>
      <c r="F24" s="233">
        <v>1</v>
      </c>
      <c r="G24" s="233">
        <v>8</v>
      </c>
      <c r="H24" s="233">
        <v>0</v>
      </c>
      <c r="I24" s="233">
        <v>1</v>
      </c>
      <c r="J24" s="233">
        <v>0</v>
      </c>
      <c r="K24" s="233">
        <v>0</v>
      </c>
      <c r="L24" s="233">
        <v>2</v>
      </c>
      <c r="M24" s="227">
        <v>5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110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403</v>
      </c>
      <c r="B25" s="234">
        <v>67</v>
      </c>
      <c r="C25" s="235">
        <v>25</v>
      </c>
      <c r="D25" s="227">
        <v>0</v>
      </c>
      <c r="E25" s="229">
        <v>3</v>
      </c>
      <c r="F25" s="233">
        <v>1</v>
      </c>
      <c r="G25" s="233">
        <v>2</v>
      </c>
      <c r="H25" s="233">
        <v>1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1</v>
      </c>
      <c r="O25" s="233">
        <v>0</v>
      </c>
      <c r="P25" s="233">
        <v>0</v>
      </c>
      <c r="Q25" s="227">
        <v>4</v>
      </c>
      <c r="R25" s="227">
        <v>18</v>
      </c>
      <c r="S25" s="236"/>
      <c r="T25" s="237" t="s">
        <v>112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47" t="s">
        <v>402</v>
      </c>
      <c r="B26" s="234">
        <v>65</v>
      </c>
      <c r="C26" s="235">
        <v>21</v>
      </c>
      <c r="D26" s="227">
        <v>0</v>
      </c>
      <c r="E26" s="232">
        <v>21</v>
      </c>
      <c r="F26" s="233">
        <v>1</v>
      </c>
      <c r="G26" s="233">
        <v>20</v>
      </c>
      <c r="H26" s="233">
        <v>2</v>
      </c>
      <c r="I26" s="233">
        <v>2</v>
      </c>
      <c r="J26" s="233">
        <v>1</v>
      </c>
      <c r="K26" s="227">
        <v>3</v>
      </c>
      <c r="L26" s="233">
        <v>0</v>
      </c>
      <c r="M26" s="227">
        <v>12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100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401</v>
      </c>
      <c r="B27" s="234">
        <v>58</v>
      </c>
      <c r="C27" s="235">
        <v>22</v>
      </c>
      <c r="D27" s="229">
        <v>11</v>
      </c>
      <c r="E27" s="232">
        <v>11</v>
      </c>
      <c r="F27" s="233">
        <v>3</v>
      </c>
      <c r="G27" s="233">
        <v>8</v>
      </c>
      <c r="H27" s="233">
        <v>1</v>
      </c>
      <c r="I27" s="233">
        <v>2</v>
      </c>
      <c r="J27" s="233">
        <v>1</v>
      </c>
      <c r="K27" s="227">
        <v>2</v>
      </c>
      <c r="L27" s="233">
        <v>0</v>
      </c>
      <c r="M27" s="227">
        <v>2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102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400</v>
      </c>
      <c r="B28" s="234">
        <v>58</v>
      </c>
      <c r="C28" s="235">
        <v>20</v>
      </c>
      <c r="D28" s="233">
        <v>10</v>
      </c>
      <c r="E28" s="233">
        <v>11</v>
      </c>
      <c r="F28" s="233">
        <v>2</v>
      </c>
      <c r="G28" s="233">
        <v>9</v>
      </c>
      <c r="H28" s="233">
        <v>2</v>
      </c>
      <c r="I28" s="233">
        <v>3</v>
      </c>
      <c r="J28" s="233">
        <v>1</v>
      </c>
      <c r="K28" s="227">
        <v>2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104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399</v>
      </c>
      <c r="B29" s="234">
        <v>31</v>
      </c>
      <c r="C29" s="235">
        <v>5</v>
      </c>
      <c r="D29" s="233">
        <v>5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106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398</v>
      </c>
      <c r="B30" s="234">
        <v>30</v>
      </c>
      <c r="C30" s="235">
        <v>3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2</v>
      </c>
      <c r="P30" s="233">
        <v>0</v>
      </c>
      <c r="Q30" s="233">
        <v>0</v>
      </c>
      <c r="R30" s="233">
        <v>0</v>
      </c>
      <c r="S30" s="236"/>
      <c r="T30" s="237" t="s">
        <v>108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47" t="s">
        <v>397</v>
      </c>
      <c r="B31" s="234">
        <v>36</v>
      </c>
      <c r="C31" s="235">
        <v>7</v>
      </c>
      <c r="D31" s="233">
        <v>0</v>
      </c>
      <c r="E31" s="233">
        <v>7</v>
      </c>
      <c r="F31" s="233">
        <v>1</v>
      </c>
      <c r="G31" s="233">
        <v>6</v>
      </c>
      <c r="H31" s="233">
        <v>1</v>
      </c>
      <c r="I31" s="233">
        <v>2</v>
      </c>
      <c r="J31" s="233">
        <v>0</v>
      </c>
      <c r="K31" s="233">
        <v>0</v>
      </c>
      <c r="L31" s="233">
        <v>0</v>
      </c>
      <c r="M31" s="233">
        <v>3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110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396</v>
      </c>
      <c r="B32" s="234">
        <v>58</v>
      </c>
      <c r="C32" s="235">
        <v>19</v>
      </c>
      <c r="D32" s="229">
        <v>10</v>
      </c>
      <c r="E32" s="232">
        <v>9</v>
      </c>
      <c r="F32" s="233">
        <v>2</v>
      </c>
      <c r="G32" s="233">
        <v>7</v>
      </c>
      <c r="H32" s="233">
        <v>1</v>
      </c>
      <c r="I32" s="233">
        <v>2</v>
      </c>
      <c r="J32" s="233">
        <v>1</v>
      </c>
      <c r="K32" s="227">
        <v>2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112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395</v>
      </c>
      <c r="B33" s="234">
        <v>66</v>
      </c>
      <c r="C33" s="235">
        <v>21</v>
      </c>
      <c r="D33" s="229">
        <v>6</v>
      </c>
      <c r="E33" s="232">
        <v>15</v>
      </c>
      <c r="F33" s="233">
        <v>3</v>
      </c>
      <c r="G33" s="233">
        <v>12</v>
      </c>
      <c r="H33" s="233">
        <v>2</v>
      </c>
      <c r="I33" s="233">
        <v>2</v>
      </c>
      <c r="J33" s="233">
        <v>1</v>
      </c>
      <c r="K33" s="227">
        <v>3</v>
      </c>
      <c r="L33" s="233">
        <v>0</v>
      </c>
      <c r="M33" s="227">
        <v>3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100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394</v>
      </c>
      <c r="B34" s="234">
        <v>54</v>
      </c>
      <c r="C34" s="235">
        <v>20</v>
      </c>
      <c r="D34" s="229">
        <v>9</v>
      </c>
      <c r="E34" s="232">
        <v>11</v>
      </c>
      <c r="F34" s="233">
        <v>3</v>
      </c>
      <c r="G34" s="233">
        <v>8</v>
      </c>
      <c r="H34" s="233">
        <v>2</v>
      </c>
      <c r="I34" s="233">
        <v>2</v>
      </c>
      <c r="J34" s="233">
        <v>1</v>
      </c>
      <c r="K34" s="227">
        <v>2</v>
      </c>
      <c r="L34" s="233">
        <v>0</v>
      </c>
      <c r="M34" s="227">
        <v>1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102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393</v>
      </c>
      <c r="B35" s="234">
        <v>55</v>
      </c>
      <c r="C35" s="235">
        <v>19</v>
      </c>
      <c r="D35" s="233">
        <v>11</v>
      </c>
      <c r="E35" s="233">
        <v>8</v>
      </c>
      <c r="F35" s="233">
        <v>1</v>
      </c>
      <c r="G35" s="233">
        <v>7</v>
      </c>
      <c r="H35" s="233">
        <v>2</v>
      </c>
      <c r="I35" s="233">
        <v>2</v>
      </c>
      <c r="J35" s="233">
        <v>1</v>
      </c>
      <c r="K35" s="233">
        <v>2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104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392</v>
      </c>
      <c r="B36" s="234">
        <v>38</v>
      </c>
      <c r="C36" s="235">
        <v>7</v>
      </c>
      <c r="D36" s="227">
        <v>0</v>
      </c>
      <c r="E36" s="227">
        <v>7</v>
      </c>
      <c r="F36" s="233">
        <v>3</v>
      </c>
      <c r="G36" s="233">
        <v>4</v>
      </c>
      <c r="H36" s="233">
        <v>0</v>
      </c>
      <c r="I36" s="233">
        <v>0</v>
      </c>
      <c r="J36" s="233">
        <v>0</v>
      </c>
      <c r="K36" s="227">
        <v>2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106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390</v>
      </c>
      <c r="B37" s="234">
        <v>36</v>
      </c>
      <c r="C37" s="235">
        <v>3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27">
        <v>0</v>
      </c>
      <c r="P37" s="233">
        <v>0</v>
      </c>
      <c r="Q37" s="227">
        <v>2</v>
      </c>
      <c r="R37" s="227">
        <v>1</v>
      </c>
      <c r="S37" s="236"/>
      <c r="T37" s="237" t="s">
        <v>108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47" t="s">
        <v>391</v>
      </c>
      <c r="B38" s="234">
        <v>40</v>
      </c>
      <c r="C38" s="235">
        <v>6</v>
      </c>
      <c r="D38" s="233">
        <v>0</v>
      </c>
      <c r="E38" s="233">
        <v>6</v>
      </c>
      <c r="F38" s="233">
        <v>0</v>
      </c>
      <c r="G38" s="233">
        <v>6</v>
      </c>
      <c r="H38" s="233">
        <v>1</v>
      </c>
      <c r="I38" s="233">
        <v>1</v>
      </c>
      <c r="J38" s="233">
        <v>0</v>
      </c>
      <c r="K38" s="227">
        <v>0</v>
      </c>
      <c r="L38" s="233">
        <v>0</v>
      </c>
      <c r="M38" s="227">
        <v>4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110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386</v>
      </c>
      <c r="B39" s="234">
        <v>60</v>
      </c>
      <c r="C39" s="235">
        <v>22</v>
      </c>
      <c r="D39" s="229">
        <v>10</v>
      </c>
      <c r="E39" s="232">
        <v>11</v>
      </c>
      <c r="F39" s="233">
        <v>3</v>
      </c>
      <c r="G39" s="233">
        <v>8</v>
      </c>
      <c r="H39" s="233">
        <v>2</v>
      </c>
      <c r="I39" s="233">
        <v>2</v>
      </c>
      <c r="J39" s="233">
        <v>1</v>
      </c>
      <c r="K39" s="227">
        <v>2</v>
      </c>
      <c r="L39" s="233">
        <v>0</v>
      </c>
      <c r="M39" s="227">
        <v>1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112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387</v>
      </c>
      <c r="B40" s="234">
        <v>59</v>
      </c>
      <c r="C40" s="235">
        <v>21</v>
      </c>
      <c r="D40" s="229">
        <v>6</v>
      </c>
      <c r="E40" s="232">
        <v>15</v>
      </c>
      <c r="F40" s="233">
        <v>1</v>
      </c>
      <c r="G40" s="233">
        <v>13</v>
      </c>
      <c r="H40" s="233">
        <v>1</v>
      </c>
      <c r="I40" s="233">
        <v>2</v>
      </c>
      <c r="J40" s="233">
        <v>1</v>
      </c>
      <c r="K40" s="227">
        <v>2</v>
      </c>
      <c r="L40" s="233">
        <v>0</v>
      </c>
      <c r="M40" s="227">
        <v>7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100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388</v>
      </c>
      <c r="B41" s="234">
        <v>52</v>
      </c>
      <c r="C41" s="235">
        <v>17</v>
      </c>
      <c r="D41" s="229">
        <v>7</v>
      </c>
      <c r="E41" s="232">
        <v>10</v>
      </c>
      <c r="F41" s="233">
        <v>1</v>
      </c>
      <c r="G41" s="233">
        <v>9</v>
      </c>
      <c r="H41" s="233">
        <v>1</v>
      </c>
      <c r="I41" s="233">
        <v>2</v>
      </c>
      <c r="J41" s="233">
        <v>1</v>
      </c>
      <c r="K41" s="227">
        <v>2</v>
      </c>
      <c r="L41" s="233">
        <v>0</v>
      </c>
      <c r="M41" s="227">
        <v>2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102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389</v>
      </c>
      <c r="B42" s="234">
        <v>63</v>
      </c>
      <c r="C42" s="235">
        <v>22</v>
      </c>
      <c r="D42" s="233">
        <v>11</v>
      </c>
      <c r="E42" s="233">
        <v>11</v>
      </c>
      <c r="F42" s="233">
        <v>2</v>
      </c>
      <c r="G42" s="233">
        <v>9</v>
      </c>
      <c r="H42" s="233">
        <v>1</v>
      </c>
      <c r="I42" s="233">
        <v>3</v>
      </c>
      <c r="J42" s="233">
        <v>1</v>
      </c>
      <c r="K42" s="227">
        <v>3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104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32"/>
      <c r="P44" s="132"/>
      <c r="Q44" s="132"/>
      <c r="R44" s="132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32"/>
      <c r="P45" s="132"/>
      <c r="Q45" s="132"/>
      <c r="R45" s="132"/>
      <c r="S45" s="13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2"/>
      <c r="P46" s="132"/>
      <c r="Q46" s="132"/>
      <c r="R46" s="132"/>
      <c r="S46" s="135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32"/>
      <c r="P47" s="132"/>
      <c r="Q47" s="132"/>
      <c r="R47" s="132"/>
      <c r="S47" s="135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32"/>
      <c r="P49" s="132"/>
      <c r="Q49" s="132"/>
      <c r="R49" s="132"/>
      <c r="S49" s="135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2"/>
      <c r="P50" s="132"/>
      <c r="Q50" s="132"/>
      <c r="R50" s="132"/>
      <c r="S50" s="13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  <c r="Q51" s="132"/>
      <c r="R51" s="132"/>
      <c r="S51" s="13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2"/>
      <c r="P52" s="132"/>
      <c r="Q52" s="132"/>
      <c r="R52" s="132"/>
      <c r="S52" s="13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2"/>
      <c r="P53" s="132"/>
      <c r="Q53" s="132"/>
      <c r="R53" s="132"/>
      <c r="S53" s="135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32"/>
      <c r="P54" s="132"/>
      <c r="Q54" s="132"/>
      <c r="R54" s="132"/>
      <c r="S54" s="135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/>
      <c r="P55" s="132"/>
      <c r="Q55" s="132"/>
      <c r="R55" s="132"/>
      <c r="S55" s="135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T12" sqref="T12:T17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56" t="s">
        <v>34</v>
      </c>
      <c r="B1" s="257"/>
      <c r="C1" s="54"/>
      <c r="D1" s="54" t="s">
        <v>98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7"/>
      <c r="B2" s="25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7"/>
      <c r="B3" s="25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7"/>
      <c r="B4" s="25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7"/>
      <c r="B5" s="25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7"/>
      <c r="B6" s="25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>SUM(B12:B45)</f>
        <v>1287</v>
      </c>
      <c r="C8" s="7">
        <f aca="true" t="shared" si="0" ref="C8:R8">SUM(C12:C48)</f>
        <v>462</v>
      </c>
      <c r="D8" s="47">
        <f t="shared" si="0"/>
        <v>144</v>
      </c>
      <c r="E8" s="32">
        <f t="shared" si="0"/>
        <v>270</v>
      </c>
      <c r="F8" s="35">
        <f t="shared" si="0"/>
        <v>50</v>
      </c>
      <c r="G8" s="38">
        <f t="shared" si="0"/>
        <v>217</v>
      </c>
      <c r="H8" s="42">
        <f t="shared" si="0"/>
        <v>29</v>
      </c>
      <c r="I8" s="42">
        <f t="shared" si="0"/>
        <v>46</v>
      </c>
      <c r="J8" s="42">
        <f t="shared" si="0"/>
        <v>20</v>
      </c>
      <c r="K8" s="42">
        <f>SUM(K12:K47)</f>
        <v>46</v>
      </c>
      <c r="L8" s="42">
        <f>SUM(L12:L47)</f>
        <v>1</v>
      </c>
      <c r="M8" s="42">
        <f t="shared" si="0"/>
        <v>67</v>
      </c>
      <c r="N8" s="42">
        <f t="shared" si="0"/>
        <v>7</v>
      </c>
      <c r="O8" s="61">
        <f t="shared" si="0"/>
        <v>6</v>
      </c>
      <c r="P8" s="76">
        <f t="shared" si="0"/>
        <v>0</v>
      </c>
      <c r="Q8" s="65">
        <f t="shared" si="0"/>
        <v>7</v>
      </c>
      <c r="R8" s="71">
        <f t="shared" si="0"/>
        <v>31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COUNT($C12:C48)</f>
        <v>30</v>
      </c>
      <c r="D9" s="48">
        <f aca="true" t="shared" si="1" ref="D9:R9">D8/$C$8</f>
        <v>0.3116883116883117</v>
      </c>
      <c r="E9" s="33">
        <f t="shared" si="1"/>
        <v>0.5844155844155844</v>
      </c>
      <c r="F9" s="36">
        <f t="shared" si="1"/>
        <v>0.10822510822510822</v>
      </c>
      <c r="G9" s="39">
        <f t="shared" si="1"/>
        <v>0.4696969696969697</v>
      </c>
      <c r="H9" s="43">
        <f t="shared" si="1"/>
        <v>0.06277056277056277</v>
      </c>
      <c r="I9" s="43">
        <f t="shared" si="1"/>
        <v>0.09956709956709957</v>
      </c>
      <c r="J9" s="43">
        <f t="shared" si="1"/>
        <v>0.04329004329004329</v>
      </c>
      <c r="K9" s="43">
        <f t="shared" si="1"/>
        <v>0.09956709956709957</v>
      </c>
      <c r="L9" s="43">
        <f t="shared" si="1"/>
        <v>0.0021645021645021645</v>
      </c>
      <c r="M9" s="43">
        <f t="shared" si="1"/>
        <v>0.14502164502164502</v>
      </c>
      <c r="N9" s="43">
        <f t="shared" si="1"/>
        <v>0.015151515151515152</v>
      </c>
      <c r="O9" s="62">
        <f t="shared" si="1"/>
        <v>0.012987012987012988</v>
      </c>
      <c r="P9" s="77">
        <f t="shared" si="1"/>
        <v>0</v>
      </c>
      <c r="Q9" s="66">
        <f t="shared" si="1"/>
        <v>0.015151515151515152</v>
      </c>
      <c r="R9" s="72">
        <f t="shared" si="1"/>
        <v>0.0670995670995671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42.9</v>
      </c>
      <c r="C10" s="9">
        <f>C8/C9</f>
        <v>15.4</v>
      </c>
      <c r="D10" s="49">
        <f>D8/$C$9</f>
        <v>4.8</v>
      </c>
      <c r="E10" s="34">
        <f aca="true" t="shared" si="2" ref="E10:R10">E8/$C$9</f>
        <v>9</v>
      </c>
      <c r="F10" s="37">
        <f t="shared" si="2"/>
        <v>1.6666666666666667</v>
      </c>
      <c r="G10" s="40">
        <f t="shared" si="2"/>
        <v>7.233333333333333</v>
      </c>
      <c r="H10" s="44">
        <f t="shared" si="2"/>
        <v>0.9666666666666667</v>
      </c>
      <c r="I10" s="44">
        <f t="shared" si="2"/>
        <v>1.5333333333333334</v>
      </c>
      <c r="J10" s="44">
        <f t="shared" si="2"/>
        <v>0.6666666666666666</v>
      </c>
      <c r="K10" s="44">
        <f t="shared" si="2"/>
        <v>1.5333333333333334</v>
      </c>
      <c r="L10" s="44">
        <f t="shared" si="2"/>
        <v>0.03333333333333333</v>
      </c>
      <c r="M10" s="44">
        <f t="shared" si="2"/>
        <v>2.2333333333333334</v>
      </c>
      <c r="N10" s="44">
        <f t="shared" si="2"/>
        <v>0.23333333333333334</v>
      </c>
      <c r="O10" s="63">
        <f t="shared" si="2"/>
        <v>0.2</v>
      </c>
      <c r="P10" s="78">
        <f t="shared" si="2"/>
        <v>0</v>
      </c>
      <c r="Q10" s="67">
        <f t="shared" si="2"/>
        <v>0.23333333333333334</v>
      </c>
      <c r="R10" s="73">
        <f t="shared" si="2"/>
        <v>1.0333333333333334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446</v>
      </c>
      <c r="B12" s="234">
        <v>25</v>
      </c>
      <c r="C12" s="235">
        <v>5</v>
      </c>
      <c r="D12" s="233">
        <v>0</v>
      </c>
      <c r="E12" s="233">
        <v>5</v>
      </c>
      <c r="F12" s="233">
        <v>0</v>
      </c>
      <c r="G12" s="233">
        <v>5</v>
      </c>
      <c r="H12" s="233">
        <v>0</v>
      </c>
      <c r="I12" s="233">
        <v>1</v>
      </c>
      <c r="J12" s="233">
        <v>0</v>
      </c>
      <c r="K12" s="233">
        <v>0</v>
      </c>
      <c r="L12" s="233">
        <v>0</v>
      </c>
      <c r="M12" s="248">
        <v>4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110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53" t="s">
        <v>445</v>
      </c>
      <c r="B13" s="234">
        <v>60</v>
      </c>
      <c r="C13" s="235">
        <v>22</v>
      </c>
      <c r="D13" s="229">
        <v>8</v>
      </c>
      <c r="E13" s="232">
        <v>14</v>
      </c>
      <c r="F13" s="233">
        <v>3</v>
      </c>
      <c r="G13" s="233">
        <v>11</v>
      </c>
      <c r="H13" s="233">
        <v>2</v>
      </c>
      <c r="I13" s="233">
        <v>3</v>
      </c>
      <c r="J13" s="233">
        <v>1</v>
      </c>
      <c r="K13" s="227">
        <v>2</v>
      </c>
      <c r="L13" s="233">
        <v>0</v>
      </c>
      <c r="M13" s="227">
        <v>3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112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444</v>
      </c>
      <c r="B14" s="234">
        <v>59</v>
      </c>
      <c r="C14" s="235">
        <v>24</v>
      </c>
      <c r="D14" s="229">
        <v>10</v>
      </c>
      <c r="E14" s="232">
        <v>14</v>
      </c>
      <c r="F14" s="233">
        <v>2</v>
      </c>
      <c r="G14" s="233">
        <v>12</v>
      </c>
      <c r="H14" s="233">
        <v>3</v>
      </c>
      <c r="I14" s="233">
        <v>3</v>
      </c>
      <c r="J14" s="233">
        <v>2</v>
      </c>
      <c r="K14" s="227">
        <v>3</v>
      </c>
      <c r="L14" s="233">
        <v>0</v>
      </c>
      <c r="M14" s="227">
        <v>1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100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443</v>
      </c>
      <c r="B15" s="234">
        <v>63</v>
      </c>
      <c r="C15" s="235">
        <v>26</v>
      </c>
      <c r="D15" s="229">
        <v>11</v>
      </c>
      <c r="E15" s="232">
        <v>15</v>
      </c>
      <c r="F15" s="233">
        <v>3</v>
      </c>
      <c r="G15" s="233">
        <v>12</v>
      </c>
      <c r="H15" s="233">
        <v>1</v>
      </c>
      <c r="I15" s="233">
        <v>3</v>
      </c>
      <c r="J15" s="233">
        <v>2</v>
      </c>
      <c r="K15" s="227">
        <v>2</v>
      </c>
      <c r="L15" s="233">
        <v>0</v>
      </c>
      <c r="M15" s="227">
        <v>3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102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47" t="s">
        <v>442</v>
      </c>
      <c r="B16" s="234">
        <v>55</v>
      </c>
      <c r="C16" s="235">
        <v>21</v>
      </c>
      <c r="D16" s="227">
        <v>0</v>
      </c>
      <c r="E16" s="232">
        <v>21</v>
      </c>
      <c r="F16" s="233">
        <v>3</v>
      </c>
      <c r="G16" s="233">
        <v>18</v>
      </c>
      <c r="H16" s="233">
        <v>2</v>
      </c>
      <c r="I16" s="233">
        <v>3</v>
      </c>
      <c r="J16" s="233">
        <v>2</v>
      </c>
      <c r="K16" s="227">
        <v>3</v>
      </c>
      <c r="L16" s="233">
        <v>0</v>
      </c>
      <c r="M16" s="227">
        <v>8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104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441</v>
      </c>
      <c r="B17" s="234">
        <v>24</v>
      </c>
      <c r="C17" s="235">
        <v>5</v>
      </c>
      <c r="D17" s="227">
        <v>0</v>
      </c>
      <c r="E17" s="233">
        <v>5</v>
      </c>
      <c r="F17" s="233">
        <v>0</v>
      </c>
      <c r="G17" s="233">
        <v>5</v>
      </c>
      <c r="H17" s="233">
        <v>1</v>
      </c>
      <c r="I17" s="233">
        <v>0</v>
      </c>
      <c r="J17" s="233">
        <v>0</v>
      </c>
      <c r="K17" s="227">
        <v>1</v>
      </c>
      <c r="L17" s="233">
        <v>0</v>
      </c>
      <c r="M17" s="227">
        <v>3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106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440</v>
      </c>
      <c r="B18" s="234">
        <v>23</v>
      </c>
      <c r="C18" s="235">
        <v>4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4</v>
      </c>
      <c r="P18" s="233">
        <v>0</v>
      </c>
      <c r="Q18" s="233">
        <v>0</v>
      </c>
      <c r="R18" s="233">
        <v>0</v>
      </c>
      <c r="S18" s="236"/>
      <c r="T18" s="237" t="s">
        <v>108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47" t="s">
        <v>439</v>
      </c>
      <c r="B19" s="234">
        <v>24</v>
      </c>
      <c r="C19" s="235">
        <v>5</v>
      </c>
      <c r="D19" s="233">
        <v>0</v>
      </c>
      <c r="E19" s="233">
        <v>5</v>
      </c>
      <c r="F19" s="233">
        <v>0</v>
      </c>
      <c r="G19" s="233">
        <v>5</v>
      </c>
      <c r="H19" s="233">
        <v>0</v>
      </c>
      <c r="I19" s="233">
        <v>1</v>
      </c>
      <c r="J19" s="233">
        <v>0</v>
      </c>
      <c r="K19" s="233">
        <v>0</v>
      </c>
      <c r="L19" s="233">
        <v>0</v>
      </c>
      <c r="M19" s="227">
        <v>4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110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53" t="s">
        <v>438</v>
      </c>
      <c r="B20" s="234">
        <v>59</v>
      </c>
      <c r="C20" s="235">
        <v>26</v>
      </c>
      <c r="D20" s="229">
        <v>10</v>
      </c>
      <c r="E20" s="232">
        <v>14</v>
      </c>
      <c r="F20" s="233">
        <v>3</v>
      </c>
      <c r="G20" s="233">
        <v>11</v>
      </c>
      <c r="H20" s="233">
        <v>2</v>
      </c>
      <c r="I20" s="233">
        <v>2</v>
      </c>
      <c r="J20" s="233">
        <v>2</v>
      </c>
      <c r="K20" s="227">
        <v>3</v>
      </c>
      <c r="L20" s="233">
        <v>0</v>
      </c>
      <c r="M20" s="227">
        <v>1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112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437</v>
      </c>
      <c r="B21" s="234">
        <v>66</v>
      </c>
      <c r="C21" s="235">
        <v>26</v>
      </c>
      <c r="D21" s="229">
        <v>13</v>
      </c>
      <c r="E21" s="248">
        <v>12</v>
      </c>
      <c r="F21" s="233">
        <v>4</v>
      </c>
      <c r="G21" s="233">
        <v>8</v>
      </c>
      <c r="H21" s="233">
        <v>1</v>
      </c>
      <c r="I21" s="233">
        <v>2</v>
      </c>
      <c r="J21" s="233">
        <v>1</v>
      </c>
      <c r="K21" s="227">
        <v>2</v>
      </c>
      <c r="L21" s="233">
        <v>0</v>
      </c>
      <c r="M21" s="227">
        <v>2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100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436</v>
      </c>
      <c r="B22" s="234">
        <v>61</v>
      </c>
      <c r="C22" s="235">
        <v>26</v>
      </c>
      <c r="D22" s="229">
        <v>8</v>
      </c>
      <c r="E22" s="229">
        <v>12</v>
      </c>
      <c r="F22" s="233">
        <v>2</v>
      </c>
      <c r="G22" s="233">
        <v>10</v>
      </c>
      <c r="H22" s="233">
        <v>1</v>
      </c>
      <c r="I22" s="233">
        <v>1</v>
      </c>
      <c r="J22" s="233">
        <v>1</v>
      </c>
      <c r="K22" s="227">
        <v>4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27">
        <v>1</v>
      </c>
      <c r="R22" s="227">
        <v>5</v>
      </c>
      <c r="S22" s="236"/>
      <c r="T22" s="237" t="s">
        <v>102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435</v>
      </c>
      <c r="B23" s="234">
        <v>59</v>
      </c>
      <c r="C23" s="235">
        <v>23</v>
      </c>
      <c r="D23" s="229">
        <v>0</v>
      </c>
      <c r="E23" s="229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27">
        <v>3</v>
      </c>
      <c r="R23" s="227">
        <v>20</v>
      </c>
      <c r="S23" s="236"/>
      <c r="T23" s="237" t="s">
        <v>104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434</v>
      </c>
      <c r="B24" s="234">
        <v>27</v>
      </c>
      <c r="C24" s="235">
        <v>8</v>
      </c>
      <c r="D24" s="227">
        <v>0</v>
      </c>
      <c r="E24" s="227">
        <v>1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27">
        <v>2</v>
      </c>
      <c r="R24" s="227">
        <v>5</v>
      </c>
      <c r="S24" s="236"/>
      <c r="T24" s="237" t="s">
        <v>106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433</v>
      </c>
      <c r="B25" s="234">
        <v>18</v>
      </c>
      <c r="C25" s="235">
        <v>2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27">
        <v>0</v>
      </c>
      <c r="P25" s="233">
        <v>0</v>
      </c>
      <c r="Q25" s="227">
        <v>1</v>
      </c>
      <c r="R25" s="227">
        <v>1</v>
      </c>
      <c r="S25" s="236"/>
      <c r="T25" s="237" t="s">
        <v>108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47" t="s">
        <v>432</v>
      </c>
      <c r="B26" s="234">
        <v>24</v>
      </c>
      <c r="C26" s="235">
        <v>5</v>
      </c>
      <c r="D26" s="233">
        <v>0</v>
      </c>
      <c r="E26" s="233">
        <v>5</v>
      </c>
      <c r="F26" s="233">
        <v>0</v>
      </c>
      <c r="G26" s="233">
        <v>5</v>
      </c>
      <c r="H26" s="233">
        <v>0</v>
      </c>
      <c r="I26" s="233">
        <v>2</v>
      </c>
      <c r="J26" s="233">
        <v>0</v>
      </c>
      <c r="K26" s="233">
        <v>0</v>
      </c>
      <c r="L26" s="233">
        <v>0</v>
      </c>
      <c r="M26" s="227">
        <v>3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110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53" t="s">
        <v>431</v>
      </c>
      <c r="B27" s="234">
        <v>58</v>
      </c>
      <c r="C27" s="235">
        <v>25</v>
      </c>
      <c r="D27" s="227">
        <v>0</v>
      </c>
      <c r="E27" s="232">
        <v>25</v>
      </c>
      <c r="F27" s="233">
        <v>3</v>
      </c>
      <c r="G27" s="233">
        <v>22</v>
      </c>
      <c r="H27" s="233">
        <v>3</v>
      </c>
      <c r="I27" s="233">
        <v>2</v>
      </c>
      <c r="J27" s="233">
        <v>1</v>
      </c>
      <c r="K27" s="227">
        <v>4</v>
      </c>
      <c r="L27" s="233">
        <v>0</v>
      </c>
      <c r="M27" s="227">
        <v>12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112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430</v>
      </c>
      <c r="B28" s="234">
        <v>53</v>
      </c>
      <c r="C28" s="235">
        <v>22</v>
      </c>
      <c r="D28" s="233">
        <v>7</v>
      </c>
      <c r="E28" s="233">
        <v>15</v>
      </c>
      <c r="F28" s="233">
        <v>4</v>
      </c>
      <c r="G28" s="233">
        <v>11</v>
      </c>
      <c r="H28" s="233">
        <v>1</v>
      </c>
      <c r="I28" s="233">
        <v>2</v>
      </c>
      <c r="J28" s="233">
        <v>1</v>
      </c>
      <c r="K28" s="233">
        <v>2</v>
      </c>
      <c r="L28" s="233">
        <v>0</v>
      </c>
      <c r="M28" s="233">
        <v>5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100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429</v>
      </c>
      <c r="B29" s="234">
        <v>56</v>
      </c>
      <c r="C29" s="235">
        <v>23</v>
      </c>
      <c r="D29" s="229">
        <v>11</v>
      </c>
      <c r="E29" s="242">
        <v>12</v>
      </c>
      <c r="F29" s="233">
        <v>4</v>
      </c>
      <c r="G29" s="233">
        <v>8</v>
      </c>
      <c r="H29" s="233">
        <v>1</v>
      </c>
      <c r="I29" s="233">
        <v>2</v>
      </c>
      <c r="J29" s="233">
        <v>1</v>
      </c>
      <c r="K29" s="227">
        <v>2</v>
      </c>
      <c r="L29" s="233">
        <v>0</v>
      </c>
      <c r="M29" s="227">
        <v>1</v>
      </c>
      <c r="N29" s="233">
        <v>1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102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428</v>
      </c>
      <c r="B30" s="234">
        <v>61</v>
      </c>
      <c r="C30" s="235">
        <v>25</v>
      </c>
      <c r="D30" s="233">
        <v>12</v>
      </c>
      <c r="E30" s="233">
        <v>13</v>
      </c>
      <c r="F30" s="233">
        <v>3</v>
      </c>
      <c r="G30" s="233">
        <v>10</v>
      </c>
      <c r="H30" s="233">
        <v>1</v>
      </c>
      <c r="I30" s="233">
        <v>4</v>
      </c>
      <c r="J30" s="233">
        <v>1</v>
      </c>
      <c r="K30" s="227">
        <v>3</v>
      </c>
      <c r="L30" s="233">
        <v>0</v>
      </c>
      <c r="M30" s="233">
        <v>0</v>
      </c>
      <c r="N30" s="233">
        <v>1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104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427</v>
      </c>
      <c r="B31" s="234">
        <v>26</v>
      </c>
      <c r="C31" s="235">
        <v>7</v>
      </c>
      <c r="D31" s="233">
        <v>5</v>
      </c>
      <c r="E31" s="227">
        <v>2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2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106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426</v>
      </c>
      <c r="B32" s="234">
        <v>20</v>
      </c>
      <c r="C32" s="231">
        <v>3</v>
      </c>
      <c r="D32" s="227">
        <v>2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2</v>
      </c>
      <c r="O32" s="227">
        <v>0</v>
      </c>
      <c r="P32" s="233">
        <v>0</v>
      </c>
      <c r="Q32" s="233">
        <v>0</v>
      </c>
      <c r="R32" s="233">
        <v>0</v>
      </c>
      <c r="S32" s="236"/>
      <c r="T32" s="237" t="s">
        <v>108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47" t="s">
        <v>417</v>
      </c>
      <c r="B33" s="234">
        <v>23</v>
      </c>
      <c r="C33" s="235">
        <v>5</v>
      </c>
      <c r="D33" s="233">
        <v>0</v>
      </c>
      <c r="E33" s="233">
        <v>5</v>
      </c>
      <c r="F33" s="233">
        <v>0</v>
      </c>
      <c r="G33" s="233">
        <v>5</v>
      </c>
      <c r="H33" s="233">
        <v>0</v>
      </c>
      <c r="I33" s="233">
        <v>2</v>
      </c>
      <c r="J33" s="233">
        <v>0</v>
      </c>
      <c r="K33" s="233">
        <v>0</v>
      </c>
      <c r="L33" s="233">
        <v>0</v>
      </c>
      <c r="M33" s="227">
        <v>3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110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418</v>
      </c>
      <c r="B34" s="234">
        <v>53</v>
      </c>
      <c r="C34" s="235">
        <v>21</v>
      </c>
      <c r="D34" s="229">
        <v>8</v>
      </c>
      <c r="E34" s="232">
        <v>13</v>
      </c>
      <c r="F34" s="233">
        <v>3</v>
      </c>
      <c r="G34" s="233">
        <v>10</v>
      </c>
      <c r="H34" s="233">
        <v>2</v>
      </c>
      <c r="I34" s="233">
        <v>2</v>
      </c>
      <c r="J34" s="233">
        <v>1</v>
      </c>
      <c r="K34" s="227">
        <v>3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112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419</v>
      </c>
      <c r="B35" s="234">
        <v>60</v>
      </c>
      <c r="C35" s="235">
        <v>24</v>
      </c>
      <c r="D35" s="229">
        <v>4</v>
      </c>
      <c r="E35" s="232">
        <v>20</v>
      </c>
      <c r="F35" s="233">
        <v>4</v>
      </c>
      <c r="G35" s="233">
        <v>16</v>
      </c>
      <c r="H35" s="233">
        <v>2</v>
      </c>
      <c r="I35" s="233">
        <v>3</v>
      </c>
      <c r="J35" s="233">
        <v>1</v>
      </c>
      <c r="K35" s="227">
        <v>2</v>
      </c>
      <c r="L35" s="233">
        <v>0</v>
      </c>
      <c r="M35" s="227">
        <v>8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100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420</v>
      </c>
      <c r="B36" s="234">
        <v>51</v>
      </c>
      <c r="C36" s="235">
        <v>23</v>
      </c>
      <c r="D36" s="229">
        <v>11</v>
      </c>
      <c r="E36" s="232">
        <v>12</v>
      </c>
      <c r="F36" s="233">
        <v>2</v>
      </c>
      <c r="G36" s="233">
        <v>10</v>
      </c>
      <c r="H36" s="233">
        <v>2</v>
      </c>
      <c r="I36" s="233">
        <v>3</v>
      </c>
      <c r="J36" s="233">
        <v>1</v>
      </c>
      <c r="K36" s="227">
        <v>3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102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421</v>
      </c>
      <c r="B37" s="234">
        <v>54</v>
      </c>
      <c r="C37" s="235">
        <v>22</v>
      </c>
      <c r="D37" s="229">
        <v>10</v>
      </c>
      <c r="E37" s="232">
        <v>12</v>
      </c>
      <c r="F37" s="233">
        <v>4</v>
      </c>
      <c r="G37" s="233">
        <v>8</v>
      </c>
      <c r="H37" s="233">
        <v>2</v>
      </c>
      <c r="I37" s="233">
        <v>2</v>
      </c>
      <c r="J37" s="233">
        <v>1</v>
      </c>
      <c r="K37" s="227">
        <v>2</v>
      </c>
      <c r="L37" s="233">
        <v>0</v>
      </c>
      <c r="M37" s="233">
        <v>0</v>
      </c>
      <c r="N37" s="233">
        <v>1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104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422</v>
      </c>
      <c r="B38" s="234">
        <v>28</v>
      </c>
      <c r="C38" s="235">
        <v>6</v>
      </c>
      <c r="D38" s="233">
        <v>6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106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423</v>
      </c>
      <c r="B39" s="234">
        <v>29</v>
      </c>
      <c r="C39" s="235">
        <v>2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2</v>
      </c>
      <c r="P39" s="233">
        <v>0</v>
      </c>
      <c r="Q39" s="233">
        <v>0</v>
      </c>
      <c r="R39" s="233">
        <v>0</v>
      </c>
      <c r="S39" s="236"/>
      <c r="T39" s="237" t="s">
        <v>108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47" t="s">
        <v>424</v>
      </c>
      <c r="B40" s="234">
        <v>27</v>
      </c>
      <c r="C40" s="235">
        <v>6</v>
      </c>
      <c r="D40" s="233">
        <v>0</v>
      </c>
      <c r="E40" s="233">
        <v>6</v>
      </c>
      <c r="F40" s="233">
        <v>1</v>
      </c>
      <c r="G40" s="233">
        <v>5</v>
      </c>
      <c r="H40" s="233">
        <v>1</v>
      </c>
      <c r="I40" s="233">
        <v>1</v>
      </c>
      <c r="J40" s="233">
        <v>0</v>
      </c>
      <c r="K40" s="233">
        <v>0</v>
      </c>
      <c r="L40" s="233">
        <v>1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110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425</v>
      </c>
      <c r="B41" s="234">
        <v>41</v>
      </c>
      <c r="C41" s="235">
        <v>20</v>
      </c>
      <c r="D41" s="229">
        <v>8</v>
      </c>
      <c r="E41" s="232">
        <v>12</v>
      </c>
      <c r="F41" s="233">
        <v>2</v>
      </c>
      <c r="G41" s="233">
        <v>10</v>
      </c>
      <c r="H41" s="233">
        <v>1</v>
      </c>
      <c r="I41" s="233">
        <v>2</v>
      </c>
      <c r="J41" s="233">
        <v>1</v>
      </c>
      <c r="K41" s="227">
        <v>5</v>
      </c>
      <c r="L41" s="233">
        <v>0</v>
      </c>
      <c r="M41" s="227">
        <v>1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112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19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3"/>
    </row>
    <row r="46" spans="1:19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3"/>
    </row>
    <row r="47" spans="1:19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3"/>
    </row>
    <row r="48" spans="1:19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3"/>
    </row>
    <row r="49" spans="1:19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14062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6" t="s">
        <v>34</v>
      </c>
      <c r="B1" s="257"/>
      <c r="C1" s="54"/>
      <c r="D1" s="54" t="s">
        <v>87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7"/>
      <c r="B2" s="25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7"/>
      <c r="B3" s="25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7"/>
      <c r="B4" s="25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7"/>
      <c r="B5" s="25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7"/>
      <c r="B6" s="25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113" t="s">
        <v>0</v>
      </c>
      <c r="B8" s="7">
        <f aca="true" t="shared" si="0" ref="B8:R8">SUM(B12:B44)</f>
        <v>1163</v>
      </c>
      <c r="C8" s="7">
        <f t="shared" si="0"/>
        <v>430</v>
      </c>
      <c r="D8" s="47">
        <f t="shared" si="0"/>
        <v>111</v>
      </c>
      <c r="E8" s="32">
        <f t="shared" si="0"/>
        <v>245</v>
      </c>
      <c r="F8" s="35">
        <f t="shared" si="0"/>
        <v>45</v>
      </c>
      <c r="G8" s="38">
        <f t="shared" si="0"/>
        <v>199</v>
      </c>
      <c r="H8" s="42">
        <f t="shared" si="0"/>
        <v>29</v>
      </c>
      <c r="I8" s="42">
        <f t="shared" si="0"/>
        <v>44</v>
      </c>
      <c r="J8" s="42">
        <f t="shared" si="0"/>
        <v>23</v>
      </c>
      <c r="K8" s="42">
        <f>SUM(K12:K47)</f>
        <v>35</v>
      </c>
      <c r="L8" s="42">
        <f>SUM(L12:L47)</f>
        <v>1</v>
      </c>
      <c r="M8" s="42">
        <f t="shared" si="0"/>
        <v>68</v>
      </c>
      <c r="N8" s="42">
        <f t="shared" si="0"/>
        <v>2</v>
      </c>
      <c r="O8" s="61">
        <f t="shared" si="0"/>
        <v>18</v>
      </c>
      <c r="P8" s="76">
        <f t="shared" si="0"/>
        <v>4</v>
      </c>
      <c r="Q8" s="65">
        <f t="shared" si="0"/>
        <v>5</v>
      </c>
      <c r="R8" s="71">
        <f t="shared" si="0"/>
        <v>47</v>
      </c>
      <c r="U8" s="139" t="s">
        <v>54</v>
      </c>
      <c r="V8" s="92"/>
    </row>
    <row r="9" spans="1:22" ht="14.25" thickBot="1" thickTop="1">
      <c r="A9" s="113" t="s">
        <v>3</v>
      </c>
      <c r="B9" s="6"/>
      <c r="C9" s="58">
        <f>COUNT($C12:C44)</f>
        <v>31</v>
      </c>
      <c r="D9" s="48">
        <f aca="true" t="shared" si="1" ref="D9:R9">D8/$C$8</f>
        <v>0.25813953488372093</v>
      </c>
      <c r="E9" s="33">
        <f t="shared" si="1"/>
        <v>0.5697674418604651</v>
      </c>
      <c r="F9" s="36">
        <f t="shared" si="1"/>
        <v>0.10465116279069768</v>
      </c>
      <c r="G9" s="39">
        <f t="shared" si="1"/>
        <v>0.4627906976744186</v>
      </c>
      <c r="H9" s="43">
        <f t="shared" si="1"/>
        <v>0.06744186046511629</v>
      </c>
      <c r="I9" s="43">
        <f t="shared" si="1"/>
        <v>0.10232558139534884</v>
      </c>
      <c r="J9" s="43">
        <f t="shared" si="1"/>
        <v>0.053488372093023255</v>
      </c>
      <c r="K9" s="43">
        <f t="shared" si="1"/>
        <v>0.08139534883720931</v>
      </c>
      <c r="L9" s="43">
        <f t="shared" si="1"/>
        <v>0.002325581395348837</v>
      </c>
      <c r="M9" s="43">
        <f t="shared" si="1"/>
        <v>0.15813953488372093</v>
      </c>
      <c r="N9" s="43">
        <f t="shared" si="1"/>
        <v>0.004651162790697674</v>
      </c>
      <c r="O9" s="62">
        <f t="shared" si="1"/>
        <v>0.04186046511627907</v>
      </c>
      <c r="P9" s="77">
        <f t="shared" si="1"/>
        <v>0.009302325581395349</v>
      </c>
      <c r="Q9" s="66">
        <f t="shared" si="1"/>
        <v>0.011627906976744186</v>
      </c>
      <c r="R9" s="72">
        <f t="shared" si="1"/>
        <v>0.10930232558139535</v>
      </c>
      <c r="U9" s="143" t="s">
        <v>59</v>
      </c>
      <c r="V9" s="92"/>
    </row>
    <row r="10" spans="1:22" ht="14.25" thickBot="1" thickTop="1">
      <c r="A10" s="113" t="s">
        <v>4</v>
      </c>
      <c r="B10" s="9">
        <f>B8/C9</f>
        <v>37.516129032258064</v>
      </c>
      <c r="C10" s="9">
        <f>C8/C9</f>
        <v>13.870967741935484</v>
      </c>
      <c r="D10" s="49">
        <f>D8/$C$9</f>
        <v>3.5806451612903225</v>
      </c>
      <c r="E10" s="34">
        <f aca="true" t="shared" si="2" ref="E10:R10">E8/$C$9</f>
        <v>7.903225806451613</v>
      </c>
      <c r="F10" s="37">
        <f t="shared" si="2"/>
        <v>1.4516129032258065</v>
      </c>
      <c r="G10" s="40">
        <f t="shared" si="2"/>
        <v>6.419354838709677</v>
      </c>
      <c r="H10" s="44">
        <f t="shared" si="2"/>
        <v>0.9354838709677419</v>
      </c>
      <c r="I10" s="44">
        <f t="shared" si="2"/>
        <v>1.4193548387096775</v>
      </c>
      <c r="J10" s="44">
        <f t="shared" si="2"/>
        <v>0.7419354838709677</v>
      </c>
      <c r="K10" s="44">
        <f t="shared" si="2"/>
        <v>1.1290322580645162</v>
      </c>
      <c r="L10" s="44">
        <f t="shared" si="2"/>
        <v>0.03225806451612903</v>
      </c>
      <c r="M10" s="44">
        <f t="shared" si="2"/>
        <v>2.193548387096774</v>
      </c>
      <c r="N10" s="44">
        <f t="shared" si="2"/>
        <v>0.06451612903225806</v>
      </c>
      <c r="O10" s="63">
        <f t="shared" si="2"/>
        <v>0.5806451612903226</v>
      </c>
      <c r="P10" s="78">
        <f t="shared" si="2"/>
        <v>0.12903225806451613</v>
      </c>
      <c r="Q10" s="67">
        <f t="shared" si="2"/>
        <v>0.16129032258064516</v>
      </c>
      <c r="R10" s="73">
        <f t="shared" si="2"/>
        <v>1.5161290322580645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482</v>
      </c>
      <c r="B12" s="234">
        <v>14</v>
      </c>
      <c r="C12" s="235">
        <v>4</v>
      </c>
      <c r="D12" s="229">
        <v>2</v>
      </c>
      <c r="E12" s="232">
        <v>2</v>
      </c>
      <c r="F12" s="233">
        <v>0</v>
      </c>
      <c r="G12" s="233">
        <v>2</v>
      </c>
      <c r="H12" s="233">
        <v>1</v>
      </c>
      <c r="I12" s="233">
        <v>0</v>
      </c>
      <c r="J12" s="233">
        <v>0</v>
      </c>
      <c r="K12" s="233">
        <v>0</v>
      </c>
      <c r="L12" s="233">
        <v>0</v>
      </c>
      <c r="M12" s="227">
        <v>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104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481</v>
      </c>
      <c r="B13" s="234">
        <v>24</v>
      </c>
      <c r="C13" s="235">
        <v>5</v>
      </c>
      <c r="D13" s="227">
        <v>5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27">
        <v>0</v>
      </c>
      <c r="P13" s="233">
        <v>0</v>
      </c>
      <c r="Q13" s="233">
        <v>0</v>
      </c>
      <c r="R13" s="233">
        <v>0</v>
      </c>
      <c r="S13" s="236"/>
      <c r="T13" s="237" t="s">
        <v>106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480</v>
      </c>
      <c r="B14" s="234">
        <v>20</v>
      </c>
      <c r="C14" s="235">
        <v>3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3</v>
      </c>
      <c r="P14" s="233">
        <v>0</v>
      </c>
      <c r="Q14" s="233">
        <v>0</v>
      </c>
      <c r="R14" s="233">
        <v>0</v>
      </c>
      <c r="S14" s="236"/>
      <c r="T14" s="237" t="s">
        <v>108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47" t="s">
        <v>479</v>
      </c>
      <c r="B15" s="234">
        <v>19</v>
      </c>
      <c r="C15" s="235">
        <v>6</v>
      </c>
      <c r="D15" s="233">
        <v>0</v>
      </c>
      <c r="E15" s="233">
        <v>6</v>
      </c>
      <c r="F15" s="233">
        <v>0</v>
      </c>
      <c r="G15" s="233">
        <v>6</v>
      </c>
      <c r="H15" s="233">
        <v>0</v>
      </c>
      <c r="I15" s="233">
        <v>2</v>
      </c>
      <c r="J15" s="233">
        <v>0</v>
      </c>
      <c r="K15" s="233">
        <v>0</v>
      </c>
      <c r="L15" s="233">
        <v>0</v>
      </c>
      <c r="M15" s="227">
        <v>4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110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478</v>
      </c>
      <c r="B16" s="234">
        <v>46</v>
      </c>
      <c r="C16" s="235">
        <v>20</v>
      </c>
      <c r="D16" s="229">
        <v>5</v>
      </c>
      <c r="E16" s="232">
        <v>15</v>
      </c>
      <c r="F16" s="233">
        <v>3</v>
      </c>
      <c r="G16" s="233">
        <v>12</v>
      </c>
      <c r="H16" s="233">
        <v>2</v>
      </c>
      <c r="I16" s="233">
        <v>3</v>
      </c>
      <c r="J16" s="233">
        <v>1</v>
      </c>
      <c r="K16" s="227">
        <v>3</v>
      </c>
      <c r="L16" s="233">
        <v>0</v>
      </c>
      <c r="M16" s="227">
        <v>3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112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477</v>
      </c>
      <c r="B17" s="234">
        <v>34</v>
      </c>
      <c r="C17" s="235">
        <v>14</v>
      </c>
      <c r="D17" s="229">
        <v>5</v>
      </c>
      <c r="E17" s="232">
        <v>9</v>
      </c>
      <c r="F17" s="233">
        <v>1</v>
      </c>
      <c r="G17" s="233">
        <v>8</v>
      </c>
      <c r="H17" s="233">
        <v>1</v>
      </c>
      <c r="I17" s="233">
        <v>0</v>
      </c>
      <c r="J17" s="233">
        <v>1</v>
      </c>
      <c r="K17" s="227">
        <v>3</v>
      </c>
      <c r="L17" s="233">
        <v>0</v>
      </c>
      <c r="M17" s="227">
        <v>3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100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476</v>
      </c>
      <c r="B18" s="234">
        <v>18</v>
      </c>
      <c r="C18" s="235">
        <v>8</v>
      </c>
      <c r="D18" s="229">
        <v>3</v>
      </c>
      <c r="E18" s="232">
        <v>5</v>
      </c>
      <c r="F18" s="233">
        <v>1</v>
      </c>
      <c r="G18" s="233">
        <v>4</v>
      </c>
      <c r="H18" s="233">
        <v>0</v>
      </c>
      <c r="I18" s="233">
        <v>0</v>
      </c>
      <c r="J18" s="233">
        <v>0</v>
      </c>
      <c r="K18" s="227">
        <v>1</v>
      </c>
      <c r="L18" s="233">
        <v>0</v>
      </c>
      <c r="M18" s="227">
        <v>3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102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475</v>
      </c>
      <c r="B19" s="234">
        <v>23</v>
      </c>
      <c r="C19" s="235">
        <v>7</v>
      </c>
      <c r="D19" s="229">
        <v>5</v>
      </c>
      <c r="E19" s="232">
        <v>2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27">
        <v>1</v>
      </c>
      <c r="N19" s="233">
        <v>1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104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8" t="s">
        <v>474</v>
      </c>
      <c r="B20" s="234">
        <v>26</v>
      </c>
      <c r="C20" s="235">
        <v>6</v>
      </c>
      <c r="D20" s="227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27">
        <v>4</v>
      </c>
      <c r="Q20" s="227">
        <v>2</v>
      </c>
      <c r="R20" s="233">
        <v>0</v>
      </c>
      <c r="S20" s="236"/>
      <c r="T20" s="237" t="s">
        <v>106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473</v>
      </c>
      <c r="B21" s="234">
        <v>30</v>
      </c>
      <c r="C21" s="235">
        <v>7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7</v>
      </c>
      <c r="P21" s="233">
        <v>0</v>
      </c>
      <c r="Q21" s="233">
        <v>0</v>
      </c>
      <c r="R21" s="233">
        <v>0</v>
      </c>
      <c r="S21" s="236"/>
      <c r="T21" s="237" t="s">
        <v>108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47" t="s">
        <v>472</v>
      </c>
      <c r="B22" s="234">
        <v>41</v>
      </c>
      <c r="C22" s="235">
        <v>14</v>
      </c>
      <c r="D22" s="233">
        <v>0</v>
      </c>
      <c r="E22" s="233">
        <v>14</v>
      </c>
      <c r="F22" s="233">
        <v>2</v>
      </c>
      <c r="G22" s="233">
        <v>12</v>
      </c>
      <c r="H22" s="233">
        <v>0</v>
      </c>
      <c r="I22" s="233">
        <v>4</v>
      </c>
      <c r="J22" s="233">
        <v>0</v>
      </c>
      <c r="K22" s="227">
        <v>1</v>
      </c>
      <c r="L22" s="233">
        <v>0</v>
      </c>
      <c r="M22" s="227">
        <v>7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110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471</v>
      </c>
      <c r="B23" s="234">
        <v>56</v>
      </c>
      <c r="C23" s="235">
        <v>27</v>
      </c>
      <c r="D23" s="229">
        <v>8</v>
      </c>
      <c r="E23" s="232">
        <v>19</v>
      </c>
      <c r="F23" s="233">
        <v>4</v>
      </c>
      <c r="G23" s="233">
        <v>15</v>
      </c>
      <c r="H23" s="233">
        <v>4</v>
      </c>
      <c r="I23" s="233">
        <v>3</v>
      </c>
      <c r="J23" s="233">
        <v>2</v>
      </c>
      <c r="K23" s="227">
        <v>3</v>
      </c>
      <c r="L23" s="233">
        <v>0</v>
      </c>
      <c r="M23" s="227">
        <v>3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112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470</v>
      </c>
      <c r="B24" s="234">
        <v>61</v>
      </c>
      <c r="C24" s="235">
        <v>25</v>
      </c>
      <c r="D24" s="229">
        <v>8</v>
      </c>
      <c r="E24" s="232">
        <v>16</v>
      </c>
      <c r="F24" s="233">
        <v>4</v>
      </c>
      <c r="G24" s="233">
        <v>12</v>
      </c>
      <c r="H24" s="233">
        <v>2</v>
      </c>
      <c r="I24" s="233">
        <v>3</v>
      </c>
      <c r="J24" s="233">
        <v>2</v>
      </c>
      <c r="K24" s="227">
        <v>3</v>
      </c>
      <c r="L24" s="233">
        <v>0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27">
        <v>1</v>
      </c>
      <c r="S24" s="236"/>
      <c r="T24" s="237" t="s">
        <v>100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469</v>
      </c>
      <c r="B25" s="234">
        <v>56</v>
      </c>
      <c r="C25" s="235">
        <v>24</v>
      </c>
      <c r="D25" s="229">
        <v>9</v>
      </c>
      <c r="E25" s="232">
        <v>15</v>
      </c>
      <c r="F25" s="233">
        <v>2</v>
      </c>
      <c r="G25" s="233">
        <v>13</v>
      </c>
      <c r="H25" s="233">
        <v>3</v>
      </c>
      <c r="I25" s="233">
        <v>3</v>
      </c>
      <c r="J25" s="233">
        <v>2</v>
      </c>
      <c r="K25" s="227">
        <v>2</v>
      </c>
      <c r="L25" s="233">
        <v>0</v>
      </c>
      <c r="M25" s="227">
        <v>3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102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468</v>
      </c>
      <c r="B26" s="234">
        <v>53</v>
      </c>
      <c r="C26" s="235">
        <v>24</v>
      </c>
      <c r="D26" s="233">
        <v>9</v>
      </c>
      <c r="E26" s="233">
        <v>15</v>
      </c>
      <c r="F26" s="233">
        <v>4</v>
      </c>
      <c r="G26" s="233">
        <v>11</v>
      </c>
      <c r="H26" s="233">
        <v>3</v>
      </c>
      <c r="I26" s="233">
        <v>3</v>
      </c>
      <c r="J26" s="233">
        <v>2</v>
      </c>
      <c r="K26" s="227">
        <v>3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104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8" t="s">
        <v>467</v>
      </c>
      <c r="B27" s="234">
        <v>20</v>
      </c>
      <c r="C27" s="235">
        <v>3</v>
      </c>
      <c r="D27" s="233">
        <v>3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106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466</v>
      </c>
      <c r="B28" s="234">
        <v>22</v>
      </c>
      <c r="C28" s="235">
        <v>5</v>
      </c>
      <c r="D28" s="233">
        <v>0</v>
      </c>
      <c r="E28" s="227">
        <v>4</v>
      </c>
      <c r="F28" s="233">
        <v>0</v>
      </c>
      <c r="G28" s="233">
        <v>5</v>
      </c>
      <c r="H28" s="233">
        <v>1</v>
      </c>
      <c r="I28" s="233">
        <v>0</v>
      </c>
      <c r="J28" s="233">
        <v>0</v>
      </c>
      <c r="K28" s="233">
        <v>0</v>
      </c>
      <c r="L28" s="233">
        <v>0</v>
      </c>
      <c r="M28" s="233">
        <v>3</v>
      </c>
      <c r="N28" s="233">
        <v>0</v>
      </c>
      <c r="O28" s="229">
        <v>1</v>
      </c>
      <c r="P28" s="233">
        <v>0</v>
      </c>
      <c r="Q28" s="233">
        <v>0</v>
      </c>
      <c r="R28" s="233">
        <v>0</v>
      </c>
      <c r="S28" s="236"/>
      <c r="T28" s="237" t="s">
        <v>108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47" t="s">
        <v>465</v>
      </c>
      <c r="B29" s="234">
        <v>28</v>
      </c>
      <c r="C29" s="235">
        <v>7</v>
      </c>
      <c r="D29" s="233">
        <v>0</v>
      </c>
      <c r="E29" s="233">
        <v>7</v>
      </c>
      <c r="F29" s="233">
        <v>2</v>
      </c>
      <c r="G29" s="233">
        <v>5</v>
      </c>
      <c r="H29" s="233">
        <v>1</v>
      </c>
      <c r="I29" s="233">
        <v>0</v>
      </c>
      <c r="J29" s="233">
        <v>1</v>
      </c>
      <c r="K29" s="233">
        <v>0</v>
      </c>
      <c r="L29" s="233">
        <v>0</v>
      </c>
      <c r="M29" s="227">
        <v>3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110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464</v>
      </c>
      <c r="B30" s="234">
        <v>58</v>
      </c>
      <c r="C30" s="235">
        <v>26</v>
      </c>
      <c r="D30" s="227">
        <v>0</v>
      </c>
      <c r="E30" s="229">
        <v>1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27">
        <v>1</v>
      </c>
      <c r="R30" s="227">
        <v>24</v>
      </c>
      <c r="S30" s="236"/>
      <c r="T30" s="237" t="s">
        <v>112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463</v>
      </c>
      <c r="B31" s="234">
        <v>62</v>
      </c>
      <c r="C31" s="235">
        <v>24</v>
      </c>
      <c r="D31" s="227">
        <v>0</v>
      </c>
      <c r="E31" s="227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27">
        <v>2</v>
      </c>
      <c r="R31" s="227">
        <v>22</v>
      </c>
      <c r="S31" s="236"/>
      <c r="T31" s="237" t="s">
        <v>100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462</v>
      </c>
      <c r="B32" s="234">
        <v>54</v>
      </c>
      <c r="C32" s="235">
        <v>24</v>
      </c>
      <c r="D32" s="229">
        <v>9</v>
      </c>
      <c r="E32" s="232">
        <v>15</v>
      </c>
      <c r="F32" s="233">
        <v>3</v>
      </c>
      <c r="G32" s="233">
        <v>12</v>
      </c>
      <c r="H32" s="233">
        <v>2</v>
      </c>
      <c r="I32" s="233">
        <v>3</v>
      </c>
      <c r="J32" s="233">
        <v>2</v>
      </c>
      <c r="K32" s="227">
        <v>2</v>
      </c>
      <c r="L32" s="233">
        <v>0</v>
      </c>
      <c r="M32" s="227">
        <v>3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102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461</v>
      </c>
      <c r="B33" s="234">
        <v>54</v>
      </c>
      <c r="C33" s="235">
        <v>23</v>
      </c>
      <c r="D33" s="229">
        <v>10</v>
      </c>
      <c r="E33" s="232">
        <v>13</v>
      </c>
      <c r="F33" s="233">
        <v>5</v>
      </c>
      <c r="G33" s="233">
        <v>8</v>
      </c>
      <c r="H33" s="233">
        <v>1</v>
      </c>
      <c r="I33" s="233">
        <v>3</v>
      </c>
      <c r="J33" s="233">
        <v>2</v>
      </c>
      <c r="K33" s="227">
        <v>1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104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54" t="s">
        <v>460</v>
      </c>
      <c r="B34" s="234">
        <v>22</v>
      </c>
      <c r="C34" s="235">
        <v>5</v>
      </c>
      <c r="D34" s="227">
        <v>0</v>
      </c>
      <c r="E34" s="227">
        <v>5</v>
      </c>
      <c r="F34" s="233">
        <v>1</v>
      </c>
      <c r="G34" s="233">
        <v>4</v>
      </c>
      <c r="H34" s="233">
        <v>0</v>
      </c>
      <c r="I34" s="233">
        <v>0</v>
      </c>
      <c r="J34" s="233">
        <v>0</v>
      </c>
      <c r="K34" s="227">
        <v>2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106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459</v>
      </c>
      <c r="B35" s="234">
        <v>20</v>
      </c>
      <c r="C35" s="235">
        <v>4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4</v>
      </c>
      <c r="P35" s="233">
        <v>0</v>
      </c>
      <c r="Q35" s="233">
        <v>0</v>
      </c>
      <c r="R35" s="233">
        <v>0</v>
      </c>
      <c r="S35" s="236"/>
      <c r="T35" s="237" t="s">
        <v>108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47" t="s">
        <v>458</v>
      </c>
      <c r="B36" s="234">
        <v>24</v>
      </c>
      <c r="C36" s="235">
        <v>5</v>
      </c>
      <c r="D36" s="233">
        <v>0</v>
      </c>
      <c r="E36" s="233">
        <v>5</v>
      </c>
      <c r="F36" s="233">
        <v>0</v>
      </c>
      <c r="G36" s="233">
        <v>5</v>
      </c>
      <c r="H36" s="233">
        <v>1</v>
      </c>
      <c r="I36" s="233">
        <v>2</v>
      </c>
      <c r="J36" s="233">
        <v>0</v>
      </c>
      <c r="K36" s="233">
        <v>0</v>
      </c>
      <c r="L36" s="233">
        <v>0</v>
      </c>
      <c r="M36" s="233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110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452</v>
      </c>
      <c r="B37" s="234">
        <v>59</v>
      </c>
      <c r="C37" s="235">
        <v>26</v>
      </c>
      <c r="D37" s="229">
        <v>6</v>
      </c>
      <c r="E37" s="232">
        <v>20</v>
      </c>
      <c r="F37" s="233">
        <v>3</v>
      </c>
      <c r="G37" s="233">
        <v>17</v>
      </c>
      <c r="H37" s="233">
        <v>1</v>
      </c>
      <c r="I37" s="233">
        <v>3</v>
      </c>
      <c r="J37" s="233">
        <v>3</v>
      </c>
      <c r="K37" s="227">
        <v>3</v>
      </c>
      <c r="L37" s="233">
        <v>0</v>
      </c>
      <c r="M37" s="227">
        <v>7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112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453</v>
      </c>
      <c r="B38" s="234">
        <v>56</v>
      </c>
      <c r="C38" s="235">
        <v>23</v>
      </c>
      <c r="D38" s="229">
        <v>7</v>
      </c>
      <c r="E38" s="232">
        <v>16</v>
      </c>
      <c r="F38" s="233">
        <v>4</v>
      </c>
      <c r="G38" s="233">
        <v>12</v>
      </c>
      <c r="H38" s="233">
        <v>2</v>
      </c>
      <c r="I38" s="233">
        <v>4</v>
      </c>
      <c r="J38" s="233">
        <v>1</v>
      </c>
      <c r="K38" s="227">
        <v>3</v>
      </c>
      <c r="L38" s="233">
        <v>0</v>
      </c>
      <c r="M38" s="227">
        <v>2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100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454</v>
      </c>
      <c r="B39" s="234">
        <v>58</v>
      </c>
      <c r="C39" s="235">
        <v>26</v>
      </c>
      <c r="D39" s="229">
        <v>11</v>
      </c>
      <c r="E39" s="232">
        <v>15</v>
      </c>
      <c r="F39" s="233">
        <v>2</v>
      </c>
      <c r="G39" s="233">
        <v>14</v>
      </c>
      <c r="H39" s="233">
        <v>2</v>
      </c>
      <c r="I39" s="233">
        <v>3</v>
      </c>
      <c r="J39" s="233">
        <v>2</v>
      </c>
      <c r="K39" s="227">
        <v>2</v>
      </c>
      <c r="L39" s="233">
        <v>0</v>
      </c>
      <c r="M39" s="227">
        <v>6</v>
      </c>
      <c r="N39" s="233">
        <v>1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102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455</v>
      </c>
      <c r="B40" s="234">
        <v>61</v>
      </c>
      <c r="C40" s="235">
        <v>27</v>
      </c>
      <c r="D40" s="229">
        <v>6</v>
      </c>
      <c r="E40" s="232">
        <v>21</v>
      </c>
      <c r="F40" s="233">
        <v>4</v>
      </c>
      <c r="G40" s="233">
        <v>17</v>
      </c>
      <c r="H40" s="233">
        <v>2</v>
      </c>
      <c r="I40" s="233">
        <v>4</v>
      </c>
      <c r="J40" s="233">
        <v>2</v>
      </c>
      <c r="K40" s="227">
        <v>2</v>
      </c>
      <c r="L40" s="233">
        <v>1</v>
      </c>
      <c r="M40" s="227">
        <v>6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104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54" t="s">
        <v>457</v>
      </c>
      <c r="B41" s="234">
        <v>23</v>
      </c>
      <c r="C41" s="235">
        <v>5</v>
      </c>
      <c r="D41" s="227">
        <v>0</v>
      </c>
      <c r="E41" s="227">
        <v>5</v>
      </c>
      <c r="F41" s="233">
        <v>0</v>
      </c>
      <c r="G41" s="233">
        <v>5</v>
      </c>
      <c r="H41" s="233">
        <v>0</v>
      </c>
      <c r="I41" s="233">
        <v>1</v>
      </c>
      <c r="J41" s="233">
        <v>0</v>
      </c>
      <c r="K41" s="227">
        <v>1</v>
      </c>
      <c r="L41" s="233">
        <v>0</v>
      </c>
      <c r="M41" s="227">
        <v>3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106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456</v>
      </c>
      <c r="B42" s="234">
        <v>21</v>
      </c>
      <c r="C42" s="235">
        <v>3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3</v>
      </c>
      <c r="P42" s="233">
        <v>0</v>
      </c>
      <c r="Q42" s="233">
        <v>0</v>
      </c>
      <c r="R42" s="233">
        <v>0</v>
      </c>
      <c r="S42" s="236"/>
      <c r="T42" s="237" t="s">
        <v>108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13"/>
      <c r="B43" s="5"/>
      <c r="C43" s="102"/>
      <c r="D43" s="229"/>
      <c r="E43" s="232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>
      <c r="T45" s="144"/>
    </row>
    <row r="46" ht="14.25" customHeight="1">
      <c r="T46" s="144"/>
    </row>
    <row r="47" ht="14.25" customHeight="1">
      <c r="T47" s="144"/>
    </row>
    <row r="48" ht="14.25" customHeight="1">
      <c r="T48" s="144"/>
    </row>
    <row r="49" ht="14.25" customHeight="1">
      <c r="T49" s="144"/>
    </row>
    <row r="50" ht="14.25" customHeight="1">
      <c r="T50" s="144"/>
    </row>
    <row r="51" ht="14.25" customHeight="1">
      <c r="T51" s="14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4">
      <selection activeCell="A24" sqref="A24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320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42917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43434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1">
        <f>SUM(B11:B23)</f>
        <v>17701</v>
      </c>
      <c r="C8" s="231">
        <f aca="true" t="shared" si="0" ref="C8:R8">SUM(C11:C23)</f>
        <v>5380</v>
      </c>
      <c r="D8" s="47">
        <f t="shared" si="0"/>
        <v>1620</v>
      </c>
      <c r="E8" s="89">
        <f t="shared" si="0"/>
        <v>2883</v>
      </c>
      <c r="F8" s="93">
        <f t="shared" si="0"/>
        <v>599</v>
      </c>
      <c r="G8" s="38">
        <f t="shared" si="0"/>
        <v>2287</v>
      </c>
      <c r="H8" s="42">
        <f t="shared" si="0"/>
        <v>371</v>
      </c>
      <c r="I8" s="42">
        <f t="shared" si="0"/>
        <v>469</v>
      </c>
      <c r="J8" s="42">
        <f t="shared" si="0"/>
        <v>212</v>
      </c>
      <c r="K8" s="42">
        <f t="shared" si="0"/>
        <v>533</v>
      </c>
      <c r="L8" s="42">
        <f t="shared" si="0"/>
        <v>22</v>
      </c>
      <c r="M8" s="42">
        <f t="shared" si="0"/>
        <v>637</v>
      </c>
      <c r="N8" s="42">
        <f t="shared" si="0"/>
        <v>49</v>
      </c>
      <c r="O8" s="61">
        <f t="shared" si="0"/>
        <v>113</v>
      </c>
      <c r="P8" s="76">
        <f t="shared" si="0"/>
        <v>17</v>
      </c>
      <c r="Q8" s="65">
        <f t="shared" si="0"/>
        <v>170</v>
      </c>
      <c r="R8" s="71">
        <f t="shared" si="0"/>
        <v>527</v>
      </c>
    </row>
    <row r="9" spans="1:18" ht="14.25" thickBot="1" thickTop="1">
      <c r="A9" s="90" t="s">
        <v>28</v>
      </c>
      <c r="B9" s="6"/>
      <c r="C9" s="3"/>
      <c r="D9" s="48">
        <f aca="true" t="shared" si="1" ref="D9:R9">D8/$C$8</f>
        <v>0.30111524163568776</v>
      </c>
      <c r="E9" s="48">
        <f t="shared" si="1"/>
        <v>0.5358736059479554</v>
      </c>
      <c r="F9" s="48">
        <f t="shared" si="1"/>
        <v>0.11133828996282528</v>
      </c>
      <c r="G9" s="48">
        <f t="shared" si="1"/>
        <v>0.425092936802974</v>
      </c>
      <c r="H9" s="48">
        <f t="shared" si="1"/>
        <v>0.06895910780669146</v>
      </c>
      <c r="I9" s="48">
        <f t="shared" si="1"/>
        <v>0.08717472118959108</v>
      </c>
      <c r="J9" s="48">
        <f t="shared" si="1"/>
        <v>0.03940520446096654</v>
      </c>
      <c r="K9" s="48">
        <f t="shared" si="1"/>
        <v>0.09907063197026023</v>
      </c>
      <c r="L9" s="48">
        <f t="shared" si="1"/>
        <v>0.004089219330855019</v>
      </c>
      <c r="M9" s="48">
        <f t="shared" si="1"/>
        <v>0.11840148698884759</v>
      </c>
      <c r="N9" s="48">
        <f t="shared" si="1"/>
        <v>0.009107806691449814</v>
      </c>
      <c r="O9" s="48">
        <f t="shared" si="1"/>
        <v>0.02100371747211896</v>
      </c>
      <c r="P9" s="48">
        <f t="shared" si="1"/>
        <v>0.0031598513011152417</v>
      </c>
      <c r="Q9" s="48">
        <f t="shared" si="1"/>
        <v>0.031598513011152414</v>
      </c>
      <c r="R9" s="48">
        <f t="shared" si="1"/>
        <v>0.09795539033457248</v>
      </c>
    </row>
    <row r="10" spans="1:18" ht="14.25" thickBot="1" thickTop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4.25" thickBot="1" thickTop="1">
      <c r="A11" s="250" t="s">
        <v>314</v>
      </c>
      <c r="B11" s="251">
        <v>1136</v>
      </c>
      <c r="C11" s="251">
        <v>421</v>
      </c>
      <c r="D11" s="251">
        <v>153</v>
      </c>
      <c r="E11" s="251">
        <v>251</v>
      </c>
      <c r="F11" s="251">
        <v>50</v>
      </c>
      <c r="G11" s="251">
        <v>201</v>
      </c>
      <c r="H11" s="251">
        <v>33</v>
      </c>
      <c r="I11" s="251">
        <v>42</v>
      </c>
      <c r="J11" s="251">
        <v>19</v>
      </c>
      <c r="K11" s="251">
        <v>47</v>
      </c>
      <c r="L11" s="251">
        <v>1</v>
      </c>
      <c r="M11" s="251">
        <v>54</v>
      </c>
      <c r="N11" s="251">
        <v>9</v>
      </c>
      <c r="O11" s="251">
        <v>9</v>
      </c>
      <c r="P11" s="251">
        <v>0</v>
      </c>
      <c r="Q11" s="251">
        <v>3</v>
      </c>
      <c r="R11" s="251">
        <v>3</v>
      </c>
    </row>
    <row r="12" spans="1:18" ht="14.25" thickBot="1" thickTop="1">
      <c r="A12" s="250" t="s">
        <v>315</v>
      </c>
      <c r="B12" s="251">
        <v>1089</v>
      </c>
      <c r="C12" s="251">
        <v>370</v>
      </c>
      <c r="D12" s="251">
        <v>74</v>
      </c>
      <c r="E12" s="251">
        <v>115</v>
      </c>
      <c r="F12" s="251">
        <v>19</v>
      </c>
      <c r="G12" s="251">
        <v>93</v>
      </c>
      <c r="H12" s="251">
        <v>15</v>
      </c>
      <c r="I12" s="251">
        <v>22</v>
      </c>
      <c r="J12" s="251">
        <v>10</v>
      </c>
      <c r="K12" s="251">
        <v>26</v>
      </c>
      <c r="L12" s="251">
        <v>2</v>
      </c>
      <c r="M12" s="251">
        <v>15</v>
      </c>
      <c r="N12" s="251">
        <v>6</v>
      </c>
      <c r="O12" s="251">
        <v>4</v>
      </c>
      <c r="P12" s="251">
        <v>2</v>
      </c>
      <c r="Q12" s="251">
        <v>18</v>
      </c>
      <c r="R12" s="251">
        <v>154</v>
      </c>
    </row>
    <row r="13" spans="1:18" ht="14.25" thickBot="1" thickTop="1">
      <c r="A13" s="250" t="s">
        <v>316</v>
      </c>
      <c r="B13" s="251">
        <v>1259</v>
      </c>
      <c r="C13" s="251">
        <v>415</v>
      </c>
      <c r="D13" s="251">
        <v>143</v>
      </c>
      <c r="E13" s="251">
        <v>205</v>
      </c>
      <c r="F13" s="251">
        <v>39</v>
      </c>
      <c r="G13" s="251">
        <v>165</v>
      </c>
      <c r="H13" s="251">
        <v>25</v>
      </c>
      <c r="I13" s="251">
        <v>33</v>
      </c>
      <c r="J13" s="251">
        <v>17</v>
      </c>
      <c r="K13" s="251">
        <v>47</v>
      </c>
      <c r="L13" s="251">
        <v>2</v>
      </c>
      <c r="M13" s="251">
        <v>35</v>
      </c>
      <c r="N13" s="251">
        <v>5</v>
      </c>
      <c r="O13" s="251">
        <v>10</v>
      </c>
      <c r="P13" s="251">
        <v>0</v>
      </c>
      <c r="Q13" s="251">
        <v>19</v>
      </c>
      <c r="R13" s="251">
        <v>36</v>
      </c>
    </row>
    <row r="14" spans="1:18" ht="14.25" thickBot="1" thickTop="1">
      <c r="A14" s="250" t="s">
        <v>317</v>
      </c>
      <c r="B14" s="251">
        <v>1359</v>
      </c>
      <c r="C14" s="251">
        <v>407</v>
      </c>
      <c r="D14" s="251">
        <v>146</v>
      </c>
      <c r="E14" s="251">
        <v>236</v>
      </c>
      <c r="F14" s="251">
        <v>52</v>
      </c>
      <c r="G14" s="251">
        <v>183</v>
      </c>
      <c r="H14" s="251">
        <v>30</v>
      </c>
      <c r="I14" s="251">
        <v>39</v>
      </c>
      <c r="J14" s="251">
        <v>16</v>
      </c>
      <c r="K14" s="251">
        <v>49</v>
      </c>
      <c r="L14" s="251">
        <v>2</v>
      </c>
      <c r="M14" s="251">
        <v>38</v>
      </c>
      <c r="N14" s="251">
        <v>5</v>
      </c>
      <c r="O14" s="251">
        <v>12</v>
      </c>
      <c r="P14" s="251">
        <v>0</v>
      </c>
      <c r="Q14" s="251">
        <v>8</v>
      </c>
      <c r="R14" s="251">
        <v>3</v>
      </c>
    </row>
    <row r="15" spans="1:18" ht="14.25" thickBot="1" thickTop="1">
      <c r="A15" s="250" t="s">
        <v>318</v>
      </c>
      <c r="B15" s="251">
        <v>1705</v>
      </c>
      <c r="C15" s="251">
        <v>511</v>
      </c>
      <c r="D15" s="251">
        <v>154</v>
      </c>
      <c r="E15" s="251">
        <v>272</v>
      </c>
      <c r="F15" s="251">
        <v>64</v>
      </c>
      <c r="G15" s="251">
        <v>212</v>
      </c>
      <c r="H15" s="251">
        <v>42</v>
      </c>
      <c r="I15" s="251">
        <v>39</v>
      </c>
      <c r="J15" s="251">
        <v>20</v>
      </c>
      <c r="K15" s="251">
        <v>56</v>
      </c>
      <c r="L15" s="251">
        <v>0</v>
      </c>
      <c r="M15" s="251">
        <v>49</v>
      </c>
      <c r="N15" s="251">
        <v>1</v>
      </c>
      <c r="O15" s="251">
        <v>4</v>
      </c>
      <c r="P15" s="251">
        <v>0</v>
      </c>
      <c r="Q15" s="251">
        <v>18</v>
      </c>
      <c r="R15" s="251">
        <v>55</v>
      </c>
    </row>
    <row r="16" spans="1:18" ht="14.25" thickBot="1" thickTop="1">
      <c r="A16" s="250" t="s">
        <v>319</v>
      </c>
      <c r="B16" s="251">
        <v>1697</v>
      </c>
      <c r="C16" s="251">
        <v>457</v>
      </c>
      <c r="D16" s="251">
        <v>83</v>
      </c>
      <c r="E16" s="251">
        <v>203</v>
      </c>
      <c r="F16" s="251">
        <v>42</v>
      </c>
      <c r="G16" s="251">
        <v>159</v>
      </c>
      <c r="H16" s="251">
        <v>33</v>
      </c>
      <c r="I16" s="251">
        <v>29</v>
      </c>
      <c r="J16" s="251">
        <v>13</v>
      </c>
      <c r="K16" s="251">
        <v>37</v>
      </c>
      <c r="L16" s="251">
        <v>0</v>
      </c>
      <c r="M16" s="251">
        <v>50</v>
      </c>
      <c r="N16" s="251">
        <v>3</v>
      </c>
      <c r="O16" s="251">
        <v>11</v>
      </c>
      <c r="P16" s="251">
        <v>11</v>
      </c>
      <c r="Q16" s="251">
        <v>45</v>
      </c>
      <c r="R16" s="251">
        <v>100</v>
      </c>
    </row>
    <row r="17" spans="1:18" ht="14.25" thickBot="1" thickTop="1">
      <c r="A17" s="250" t="s">
        <v>447</v>
      </c>
      <c r="B17" s="251">
        <v>2052</v>
      </c>
      <c r="C17" s="251">
        <v>559</v>
      </c>
      <c r="D17" s="251">
        <v>135</v>
      </c>
      <c r="E17" s="251">
        <v>369</v>
      </c>
      <c r="F17" s="251">
        <v>90</v>
      </c>
      <c r="G17" s="251">
        <v>281</v>
      </c>
      <c r="H17" s="251">
        <v>40</v>
      </c>
      <c r="I17" s="251">
        <v>48</v>
      </c>
      <c r="J17" s="251">
        <v>19</v>
      </c>
      <c r="K17" s="251">
        <v>55</v>
      </c>
      <c r="L17" s="251">
        <v>4</v>
      </c>
      <c r="M17" s="251">
        <v>109</v>
      </c>
      <c r="N17" s="251">
        <v>3</v>
      </c>
      <c r="O17" s="251">
        <v>6</v>
      </c>
      <c r="P17" s="251">
        <v>0</v>
      </c>
      <c r="Q17" s="251">
        <v>19</v>
      </c>
      <c r="R17" s="251">
        <v>29</v>
      </c>
    </row>
    <row r="18" spans="1:18" ht="14.25" thickBot="1" thickTop="1">
      <c r="A18" s="250" t="s">
        <v>448</v>
      </c>
      <c r="B18" s="251">
        <v>1843</v>
      </c>
      <c r="C18" s="251">
        <v>480</v>
      </c>
      <c r="D18" s="251">
        <v>179</v>
      </c>
      <c r="E18" s="251">
        <v>233</v>
      </c>
      <c r="F18" s="251">
        <v>60</v>
      </c>
      <c r="G18" s="251">
        <v>183</v>
      </c>
      <c r="H18" s="251">
        <v>32</v>
      </c>
      <c r="I18" s="251">
        <v>43</v>
      </c>
      <c r="J18" s="251">
        <v>21</v>
      </c>
      <c r="K18" s="251">
        <v>48</v>
      </c>
      <c r="L18" s="251">
        <v>1</v>
      </c>
      <c r="M18" s="251">
        <v>41</v>
      </c>
      <c r="N18" s="251">
        <v>2</v>
      </c>
      <c r="O18" s="251">
        <v>24</v>
      </c>
      <c r="P18" s="251">
        <v>0</v>
      </c>
      <c r="Q18" s="251">
        <v>5</v>
      </c>
      <c r="R18" s="251">
        <v>21</v>
      </c>
    </row>
    <row r="19" spans="1:18" ht="14.25" thickBot="1" thickTop="1">
      <c r="A19" s="250" t="s">
        <v>449</v>
      </c>
      <c r="B19" s="251">
        <v>1581</v>
      </c>
      <c r="C19" s="251">
        <v>414</v>
      </c>
      <c r="D19" s="251">
        <v>140</v>
      </c>
      <c r="E19" s="251">
        <v>249</v>
      </c>
      <c r="F19" s="251">
        <v>48</v>
      </c>
      <c r="G19" s="251">
        <v>200</v>
      </c>
      <c r="H19" s="251">
        <v>34</v>
      </c>
      <c r="I19" s="251">
        <v>42</v>
      </c>
      <c r="J19" s="251">
        <v>17</v>
      </c>
      <c r="K19" s="251">
        <v>44</v>
      </c>
      <c r="L19" s="251">
        <v>6</v>
      </c>
      <c r="M19" s="251">
        <v>55</v>
      </c>
      <c r="N19" s="251">
        <v>5</v>
      </c>
      <c r="O19" s="251">
        <v>3</v>
      </c>
      <c r="P19" s="251">
        <v>0</v>
      </c>
      <c r="Q19" s="251">
        <v>10</v>
      </c>
      <c r="R19" s="251">
        <v>8</v>
      </c>
    </row>
    <row r="20" spans="1:18" ht="14.25" thickBot="1" thickTop="1">
      <c r="A20" s="250" t="s">
        <v>450</v>
      </c>
      <c r="B20" s="251">
        <v>1530</v>
      </c>
      <c r="C20" s="251">
        <v>454</v>
      </c>
      <c r="D20" s="251">
        <v>158</v>
      </c>
      <c r="E20" s="251">
        <v>235</v>
      </c>
      <c r="F20" s="251">
        <v>40</v>
      </c>
      <c r="G20" s="251">
        <v>194</v>
      </c>
      <c r="H20" s="251">
        <v>29</v>
      </c>
      <c r="I20" s="251">
        <v>42</v>
      </c>
      <c r="J20" s="251">
        <v>17</v>
      </c>
      <c r="K20" s="251">
        <v>43</v>
      </c>
      <c r="L20" s="251">
        <v>2</v>
      </c>
      <c r="M20" s="251">
        <v>56</v>
      </c>
      <c r="N20" s="251">
        <v>1</v>
      </c>
      <c r="O20" s="251">
        <v>6</v>
      </c>
      <c r="P20" s="251">
        <v>0</v>
      </c>
      <c r="Q20" s="251">
        <v>13</v>
      </c>
      <c r="R20" s="251">
        <v>40</v>
      </c>
    </row>
    <row r="21" spans="1:18" ht="14.25" thickBot="1" thickTop="1">
      <c r="A21" s="250" t="s">
        <v>451</v>
      </c>
      <c r="B21" s="251">
        <v>1287</v>
      </c>
      <c r="C21" s="251">
        <v>462</v>
      </c>
      <c r="D21" s="251">
        <v>144</v>
      </c>
      <c r="E21" s="251">
        <v>270</v>
      </c>
      <c r="F21" s="251">
        <v>50</v>
      </c>
      <c r="G21" s="251">
        <v>217</v>
      </c>
      <c r="H21" s="251">
        <v>29</v>
      </c>
      <c r="I21" s="251">
        <v>46</v>
      </c>
      <c r="J21" s="251">
        <v>20</v>
      </c>
      <c r="K21" s="251">
        <v>46</v>
      </c>
      <c r="L21" s="251">
        <v>1</v>
      </c>
      <c r="M21" s="251">
        <v>67</v>
      </c>
      <c r="N21" s="251">
        <v>7</v>
      </c>
      <c r="O21" s="251">
        <v>6</v>
      </c>
      <c r="P21" s="251">
        <v>0</v>
      </c>
      <c r="Q21" s="251">
        <v>7</v>
      </c>
      <c r="R21" s="251">
        <v>31</v>
      </c>
    </row>
    <row r="22" spans="1:18" ht="14.25" thickBot="1" thickTop="1">
      <c r="A22" s="250" t="s">
        <v>483</v>
      </c>
      <c r="B22" s="251">
        <v>1163</v>
      </c>
      <c r="C22" s="251">
        <v>430</v>
      </c>
      <c r="D22" s="251">
        <v>111</v>
      </c>
      <c r="E22" s="251">
        <v>245</v>
      </c>
      <c r="F22" s="251">
        <v>45</v>
      </c>
      <c r="G22" s="251">
        <v>199</v>
      </c>
      <c r="H22" s="251">
        <v>29</v>
      </c>
      <c r="I22" s="251">
        <v>44</v>
      </c>
      <c r="J22" s="251">
        <v>23</v>
      </c>
      <c r="K22" s="251">
        <v>35</v>
      </c>
      <c r="L22" s="251">
        <v>1</v>
      </c>
      <c r="M22" s="251">
        <v>68</v>
      </c>
      <c r="N22" s="251">
        <v>2</v>
      </c>
      <c r="O22" s="251">
        <v>18</v>
      </c>
      <c r="P22" s="251">
        <v>4</v>
      </c>
      <c r="Q22" s="251">
        <v>5</v>
      </c>
      <c r="R22" s="251">
        <v>47</v>
      </c>
    </row>
    <row r="23" ht="13.5" thickTop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18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31</v>
      </c>
      <c r="C4" s="51"/>
      <c r="D4" s="46" t="s">
        <v>20</v>
      </c>
      <c r="E4" s="17"/>
      <c r="F4" s="18"/>
      <c r="G4" s="19" t="s">
        <v>22</v>
      </c>
      <c r="H4" s="20"/>
      <c r="I4" s="19"/>
      <c r="J4" s="20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  <c r="Q4" s="50"/>
    </row>
    <row r="5" spans="1:17" ht="28.5" customHeight="1" thickBot="1" thickTop="1">
      <c r="A5" s="256" t="s">
        <v>34</v>
      </c>
      <c r="B5" s="260"/>
      <c r="C5" s="261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60"/>
      <c r="B6" s="260"/>
      <c r="C6" s="261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6.75" thickBot="1" thickTop="1">
      <c r="A7" s="53"/>
      <c r="B7" s="79" t="s">
        <v>9</v>
      </c>
      <c r="C7" s="82" t="s">
        <v>1</v>
      </c>
      <c r="D7" s="46" t="s">
        <v>19</v>
      </c>
      <c r="E7" s="23"/>
      <c r="F7" s="31" t="s">
        <v>12</v>
      </c>
      <c r="G7" s="41"/>
      <c r="H7" s="55" t="s">
        <v>10</v>
      </c>
      <c r="I7" s="55" t="s">
        <v>11</v>
      </c>
      <c r="J7" s="55" t="s">
        <v>13</v>
      </c>
      <c r="K7" s="55" t="s">
        <v>14</v>
      </c>
      <c r="L7" s="56" t="s">
        <v>15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28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27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30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29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50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  <c r="S4" s="50"/>
    </row>
    <row r="5" spans="1:19" ht="28.5" customHeight="1" thickBot="1" thickTop="1">
      <c r="A5" s="256" t="s">
        <v>34</v>
      </c>
      <c r="B5" s="260"/>
      <c r="C5" s="261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60"/>
      <c r="B6" s="260"/>
      <c r="C6" s="261"/>
      <c r="D6" s="46"/>
      <c r="E6" s="23" t="s">
        <v>17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11</v>
      </c>
      <c r="J7" s="55" t="s">
        <v>35</v>
      </c>
      <c r="K7" s="55" t="s">
        <v>36</v>
      </c>
      <c r="L7" s="55" t="s">
        <v>13</v>
      </c>
      <c r="M7" s="55" t="s">
        <v>40</v>
      </c>
      <c r="N7" s="56" t="s">
        <v>15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28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B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</row>
    <row r="5" spans="1:16" ht="33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40</v>
      </c>
      <c r="L7" s="56" t="s">
        <v>15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28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28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9"/>
      <c r="B20" s="220"/>
      <c r="C20" s="220"/>
      <c r="D20" s="22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6" ht="12.75">
      <c r="A21" s="219"/>
      <c r="B21" s="57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1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ySplit="7" topLeftCell="BM12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1" width="7.57421875" style="0" customWidth="1"/>
    <col min="12" max="12" width="8.7109375" style="0" customWidth="1"/>
    <col min="13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21</v>
      </c>
      <c r="P4" s="86" t="s">
        <v>24</v>
      </c>
      <c r="Q4" s="87" t="s">
        <v>23</v>
      </c>
    </row>
    <row r="5" spans="1:17" ht="58.5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40</v>
      </c>
      <c r="M7" s="56" t="s">
        <v>15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28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62</v>
      </c>
    </row>
    <row r="13" ht="13.5" thickBot="1"/>
    <row r="14" spans="1:17" ht="31.5" thickBot="1" thickTop="1">
      <c r="A14" s="178"/>
      <c r="B14" s="160" t="s">
        <v>65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28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.75" thickBot="1">
      <c r="B20" s="54" t="s">
        <v>66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28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.75" thickBot="1">
      <c r="B26" s="54" t="s">
        <v>67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28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.75" thickBot="1">
      <c r="A32" s="219"/>
      <c r="B32" s="54" t="s">
        <v>69</v>
      </c>
      <c r="C32" s="220"/>
      <c r="D32" s="2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28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.75" thickBot="1">
      <c r="B38" s="54" t="s">
        <v>71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28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  <row r="44" ht="30.75" thickBot="1">
      <c r="B44" s="54" t="s">
        <v>72</v>
      </c>
    </row>
    <row r="45" spans="1:17" ht="14.25" thickBot="1" thickTop="1">
      <c r="A45" s="90" t="s">
        <v>0</v>
      </c>
      <c r="B45" s="7">
        <v>14821</v>
      </c>
      <c r="C45" s="106">
        <v>4506</v>
      </c>
      <c r="D45" s="108">
        <v>1441</v>
      </c>
      <c r="E45" s="111">
        <v>1935</v>
      </c>
      <c r="F45" s="93">
        <v>533</v>
      </c>
      <c r="G45" s="38">
        <v>1393</v>
      </c>
      <c r="H45" s="42">
        <v>426</v>
      </c>
      <c r="I45" s="42">
        <v>236</v>
      </c>
      <c r="J45" s="42">
        <v>225</v>
      </c>
      <c r="K45" s="42">
        <v>18</v>
      </c>
      <c r="L45" s="42">
        <v>424</v>
      </c>
      <c r="M45" s="42">
        <v>69</v>
      </c>
      <c r="N45" s="61">
        <v>372</v>
      </c>
      <c r="O45" s="76">
        <v>11</v>
      </c>
      <c r="P45" s="65">
        <v>293</v>
      </c>
      <c r="Q45" s="71">
        <v>451</v>
      </c>
    </row>
    <row r="46" spans="1:17" ht="14.25" thickBot="1" thickTop="1">
      <c r="A46" s="90" t="s">
        <v>28</v>
      </c>
      <c r="B46" s="6"/>
      <c r="C46" s="3">
        <v>365</v>
      </c>
      <c r="D46" s="105">
        <v>0.31979582778517535</v>
      </c>
      <c r="E46" s="105">
        <v>0.42942743009320905</v>
      </c>
      <c r="F46" s="105">
        <v>0.1182867288060364</v>
      </c>
      <c r="G46" s="105">
        <v>0.3091433644030182</v>
      </c>
      <c r="H46" s="105">
        <v>0.09454061251664447</v>
      </c>
      <c r="I46" s="105">
        <v>0.052374611628939194</v>
      </c>
      <c r="J46" s="105">
        <v>0.049933422103861515</v>
      </c>
      <c r="K46" s="105">
        <v>0.0039946737683089215</v>
      </c>
      <c r="L46" s="105">
        <v>0.09409675987572126</v>
      </c>
      <c r="M46" s="105">
        <v>0.015312916111850865</v>
      </c>
      <c r="N46" s="105">
        <v>0.08255659121171771</v>
      </c>
      <c r="O46" s="105">
        <v>0.0024411895250776743</v>
      </c>
      <c r="P46" s="105">
        <v>0.06502441189525078</v>
      </c>
      <c r="Q46" s="105">
        <v>0.10008877052818464</v>
      </c>
    </row>
    <row r="47" spans="1:17" ht="14.25" thickBot="1" thickTop="1">
      <c r="A47" s="123" t="s">
        <v>4</v>
      </c>
      <c r="B47" s="124">
        <v>40.605479452054794</v>
      </c>
      <c r="C47" s="124">
        <v>12.345205479452055</v>
      </c>
      <c r="D47" s="124">
        <v>3.947945205479452</v>
      </c>
      <c r="E47" s="124">
        <v>5.301369863013699</v>
      </c>
      <c r="F47" s="124">
        <v>1.4602739726027398</v>
      </c>
      <c r="G47" s="124">
        <v>3.8164383561643835</v>
      </c>
      <c r="H47" s="124">
        <v>1.167123287671233</v>
      </c>
      <c r="I47" s="124">
        <v>0.6465753424657534</v>
      </c>
      <c r="J47" s="124">
        <v>0.6164383561643836</v>
      </c>
      <c r="K47" s="124">
        <v>0.049315068493150684</v>
      </c>
      <c r="L47" s="124">
        <v>1.1616438356164382</v>
      </c>
      <c r="M47" s="124">
        <v>0.18904109589041096</v>
      </c>
      <c r="N47" s="124">
        <v>1.0191780821917809</v>
      </c>
      <c r="O47" s="124">
        <v>0.030136986301369864</v>
      </c>
      <c r="P47" s="124">
        <v>0.8027397260273973</v>
      </c>
      <c r="Q47" s="124">
        <v>1.2356164383561643</v>
      </c>
    </row>
    <row r="48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57421875" style="0" customWidth="1"/>
    <col min="13" max="13" width="8.71093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77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42369</v>
      </c>
      <c r="C4" s="51"/>
      <c r="D4" s="46" t="s">
        <v>20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</row>
    <row r="5" spans="1:18" ht="57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25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78</v>
      </c>
      <c r="H7" s="41"/>
      <c r="I7" s="55" t="s">
        <v>10</v>
      </c>
      <c r="J7" s="55" t="s">
        <v>35</v>
      </c>
      <c r="K7" s="55" t="s">
        <v>36</v>
      </c>
      <c r="L7" s="55" t="s">
        <v>61</v>
      </c>
      <c r="M7" s="55" t="s">
        <v>40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1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20"/>
    </row>
    <row r="9" spans="1:19" ht="14.25" thickBot="1" thickTop="1">
      <c r="A9" s="90" t="s">
        <v>28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2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  <row r="13" ht="30">
      <c r="B13" s="54" t="s">
        <v>79</v>
      </c>
    </row>
    <row r="14" ht="13.5" thickBot="1"/>
    <row r="15" spans="1:18" ht="14.25" thickBot="1" thickTop="1">
      <c r="A15" s="90" t="s">
        <v>0</v>
      </c>
      <c r="B15" s="231">
        <v>16446</v>
      </c>
      <c r="C15" s="106">
        <v>4961</v>
      </c>
      <c r="D15" s="108">
        <v>1468</v>
      </c>
      <c r="E15" s="111">
        <v>2881</v>
      </c>
      <c r="F15" s="93">
        <v>278</v>
      </c>
      <c r="G15" s="93">
        <v>156</v>
      </c>
      <c r="H15" s="38">
        <v>2449</v>
      </c>
      <c r="I15" s="42">
        <v>474</v>
      </c>
      <c r="J15" s="42">
        <v>404</v>
      </c>
      <c r="K15" s="42">
        <v>261</v>
      </c>
      <c r="L15" s="42">
        <v>375</v>
      </c>
      <c r="M15" s="42">
        <v>454</v>
      </c>
      <c r="N15" s="42">
        <v>459</v>
      </c>
      <c r="O15" s="61">
        <v>77</v>
      </c>
      <c r="P15" s="76">
        <v>45</v>
      </c>
      <c r="Q15" s="65">
        <v>79</v>
      </c>
      <c r="R15" s="71">
        <v>402</v>
      </c>
    </row>
    <row r="16" spans="1:18" ht="14.25" thickBot="1" thickTop="1">
      <c r="A16" s="90" t="s">
        <v>28</v>
      </c>
      <c r="B16" s="6"/>
      <c r="C16" s="3">
        <v>363</v>
      </c>
      <c r="D16" s="105">
        <v>0.2959080830477726</v>
      </c>
      <c r="E16" s="105">
        <v>0.5807296915944367</v>
      </c>
      <c r="F16" s="105">
        <v>0.0560370892965128</v>
      </c>
      <c r="G16" s="105">
        <v>0.031445273130417256</v>
      </c>
      <c r="H16" s="105">
        <v>0.49365047369481957</v>
      </c>
      <c r="I16" s="105">
        <v>0.09554525297319089</v>
      </c>
      <c r="J16" s="105">
        <v>0.08143519451723442</v>
      </c>
      <c r="K16" s="105">
        <v>0.05261036081435194</v>
      </c>
      <c r="L16" s="105">
        <v>0.07558959887119532</v>
      </c>
      <c r="M16" s="105">
        <v>0.09151380770006047</v>
      </c>
      <c r="N16" s="105">
        <v>0.09252166901834308</v>
      </c>
      <c r="O16" s="105">
        <v>0.015521064301552107</v>
      </c>
      <c r="P16" s="105">
        <v>0.009070751864543439</v>
      </c>
      <c r="Q16" s="105">
        <v>0.01592420882886515</v>
      </c>
      <c r="R16" s="105">
        <v>0.08103204998992139</v>
      </c>
    </row>
    <row r="17" spans="1:18" ht="14.25" thickBot="1" thickTop="1">
      <c r="A17" s="123" t="s">
        <v>4</v>
      </c>
      <c r="B17" s="124">
        <v>45.30578512396694</v>
      </c>
      <c r="C17" s="124">
        <v>13.666666666666666</v>
      </c>
      <c r="D17" s="124">
        <v>4.0440771349862255</v>
      </c>
      <c r="E17" s="124">
        <v>7.9366391184573</v>
      </c>
      <c r="F17" s="124">
        <v>0.7658402203856749</v>
      </c>
      <c r="G17" s="124">
        <v>0.4297520661157025</v>
      </c>
      <c r="H17" s="124">
        <v>6.746556473829201</v>
      </c>
      <c r="I17" s="124">
        <v>1.3057851239669422</v>
      </c>
      <c r="J17" s="124">
        <v>1.1129476584022038</v>
      </c>
      <c r="K17" s="124">
        <v>0.71900826446281</v>
      </c>
      <c r="L17" s="124">
        <v>1.0330578512396693</v>
      </c>
      <c r="M17" s="124">
        <v>1.2506887052341598</v>
      </c>
      <c r="N17" s="124">
        <v>1.2644628099173554</v>
      </c>
      <c r="O17" s="124">
        <v>0.21212121212121213</v>
      </c>
      <c r="P17" s="124">
        <v>0.12396694214876033</v>
      </c>
      <c r="Q17" s="124">
        <v>0.21763085399449036</v>
      </c>
      <c r="R17" s="124">
        <v>1.1074380165289257</v>
      </c>
    </row>
    <row r="18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5.140625" style="0" customWidth="1"/>
  </cols>
  <sheetData>
    <row r="1" spans="1:18" ht="32.25" customHeight="1" thickBot="1">
      <c r="A1" s="256" t="s">
        <v>34</v>
      </c>
      <c r="B1" s="257"/>
      <c r="C1" s="54"/>
      <c r="D1" s="54" t="s">
        <v>88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7"/>
      <c r="B2" s="25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7"/>
      <c r="B3" s="25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7"/>
      <c r="B4" s="25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57"/>
      <c r="B5" s="25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4"/>
    </row>
    <row r="6" spans="1:19" ht="28.5" customHeight="1" thickBot="1" thickTop="1">
      <c r="A6" s="257"/>
      <c r="B6" s="25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0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O8">SUM(B12:B67)</f>
        <v>1136</v>
      </c>
      <c r="C8" s="7">
        <f t="shared" si="0"/>
        <v>421</v>
      </c>
      <c r="D8" s="47">
        <f t="shared" si="0"/>
        <v>153</v>
      </c>
      <c r="E8" s="32">
        <f t="shared" si="0"/>
        <v>251</v>
      </c>
      <c r="F8" s="35">
        <f t="shared" si="0"/>
        <v>50</v>
      </c>
      <c r="G8" s="38">
        <f t="shared" si="0"/>
        <v>201</v>
      </c>
      <c r="H8" s="42">
        <f t="shared" si="0"/>
        <v>33</v>
      </c>
      <c r="I8" s="42">
        <f t="shared" si="0"/>
        <v>42</v>
      </c>
      <c r="J8" s="42">
        <f t="shared" si="0"/>
        <v>19</v>
      </c>
      <c r="K8" s="42">
        <f t="shared" si="0"/>
        <v>47</v>
      </c>
      <c r="L8" s="42">
        <f t="shared" si="0"/>
        <v>1</v>
      </c>
      <c r="M8" s="42">
        <f t="shared" si="0"/>
        <v>54</v>
      </c>
      <c r="N8" s="42">
        <f t="shared" si="0"/>
        <v>9</v>
      </c>
      <c r="O8" s="61">
        <f t="shared" si="0"/>
        <v>9</v>
      </c>
      <c r="P8" s="76">
        <f>SUM(P13:P67)</f>
        <v>0</v>
      </c>
      <c r="Q8" s="65">
        <f>SUM(Q12:Q67)</f>
        <v>3</v>
      </c>
      <c r="R8" s="71">
        <f>SUM(R12:R67)</f>
        <v>3</v>
      </c>
      <c r="T8" s="139" t="s">
        <v>54</v>
      </c>
    </row>
    <row r="9" spans="1:20" ht="14.25" thickBot="1" thickTop="1">
      <c r="A9" s="90" t="s">
        <v>3</v>
      </c>
      <c r="B9" s="6"/>
      <c r="C9" s="110">
        <f>COUNT($C12:C67)</f>
        <v>31</v>
      </c>
      <c r="D9" s="48">
        <f>D8/$C$8</f>
        <v>0.36342042755344417</v>
      </c>
      <c r="E9" s="33">
        <f aca="true" t="shared" si="1" ref="E9:R9">E8/$C$8</f>
        <v>0.5961995249406176</v>
      </c>
      <c r="F9" s="36">
        <f t="shared" si="1"/>
        <v>0.1187648456057007</v>
      </c>
      <c r="G9" s="39">
        <f t="shared" si="1"/>
        <v>0.47743467933491684</v>
      </c>
      <c r="H9" s="43">
        <f t="shared" si="1"/>
        <v>0.07838479809976247</v>
      </c>
      <c r="I9" s="43">
        <f t="shared" si="1"/>
        <v>0.0997624703087886</v>
      </c>
      <c r="J9" s="43">
        <f>J8/$C$8</f>
        <v>0.04513064133016627</v>
      </c>
      <c r="K9" s="43">
        <f>K8/$C$8</f>
        <v>0.11163895486935867</v>
      </c>
      <c r="L9" s="43">
        <f>L8/$C$8</f>
        <v>0.0023752969121140144</v>
      </c>
      <c r="M9" s="43">
        <f t="shared" si="1"/>
        <v>0.12826603325415678</v>
      </c>
      <c r="N9" s="43">
        <f t="shared" si="1"/>
        <v>0.021377672209026127</v>
      </c>
      <c r="O9" s="62">
        <f t="shared" si="1"/>
        <v>0.021377672209026127</v>
      </c>
      <c r="P9" s="77">
        <f t="shared" si="1"/>
        <v>0</v>
      </c>
      <c r="Q9" s="66">
        <f t="shared" si="1"/>
        <v>0.007125890736342043</v>
      </c>
      <c r="R9" s="72">
        <f t="shared" si="1"/>
        <v>0.007125890736342043</v>
      </c>
      <c r="T9" s="143" t="s">
        <v>59</v>
      </c>
    </row>
    <row r="10" spans="1:20" ht="14.25" thickBot="1" thickTop="1">
      <c r="A10" s="90" t="s">
        <v>4</v>
      </c>
      <c r="B10" s="9">
        <f>B8/C9</f>
        <v>36.645161290322584</v>
      </c>
      <c r="C10" s="9">
        <f>C8/C9</f>
        <v>13.580645161290322</v>
      </c>
      <c r="D10" s="49">
        <f>D8/$C$9</f>
        <v>4.935483870967742</v>
      </c>
      <c r="E10" s="34">
        <f aca="true" t="shared" si="2" ref="E10:R10">E8/$C$9</f>
        <v>8.096774193548388</v>
      </c>
      <c r="F10" s="37">
        <f t="shared" si="2"/>
        <v>1.6129032258064515</v>
      </c>
      <c r="G10" s="40">
        <f t="shared" si="2"/>
        <v>6.483870967741935</v>
      </c>
      <c r="H10" s="44">
        <f t="shared" si="2"/>
        <v>1.064516129032258</v>
      </c>
      <c r="I10" s="44">
        <f t="shared" si="2"/>
        <v>1.3548387096774193</v>
      </c>
      <c r="J10" s="44">
        <f t="shared" si="2"/>
        <v>0.6129032258064516</v>
      </c>
      <c r="K10" s="44">
        <f t="shared" si="2"/>
        <v>1.5161290322580645</v>
      </c>
      <c r="L10" s="44">
        <f t="shared" si="2"/>
        <v>0.03225806451612903</v>
      </c>
      <c r="M10" s="44">
        <f t="shared" si="2"/>
        <v>1.7419354838709677</v>
      </c>
      <c r="N10" s="44">
        <f t="shared" si="2"/>
        <v>0.2903225806451613</v>
      </c>
      <c r="O10" s="63">
        <f t="shared" si="2"/>
        <v>0.2903225806451613</v>
      </c>
      <c r="P10" s="78">
        <f t="shared" si="2"/>
        <v>0</v>
      </c>
      <c r="Q10" s="67">
        <f t="shared" si="2"/>
        <v>0.0967741935483871</v>
      </c>
      <c r="R10" s="73">
        <f t="shared" si="2"/>
        <v>0.0967741935483871</v>
      </c>
      <c r="T10" s="140" t="s">
        <v>60</v>
      </c>
    </row>
    <row r="11" spans="1:52" ht="14.25" customHeight="1" thickBot="1" thickTop="1">
      <c r="A11" s="147" t="s">
        <v>70</v>
      </c>
      <c r="B11" s="154" t="s">
        <v>63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9" s="91" customFormat="1" ht="15.75" customHeight="1" thickBot="1" thickTop="1">
      <c r="A12" s="230" t="s">
        <v>99</v>
      </c>
      <c r="B12" s="234">
        <v>49</v>
      </c>
      <c r="C12" s="235">
        <v>20</v>
      </c>
      <c r="D12" s="229">
        <v>8</v>
      </c>
      <c r="E12" s="232">
        <v>12</v>
      </c>
      <c r="F12" s="233">
        <v>3</v>
      </c>
      <c r="G12" s="233">
        <v>9</v>
      </c>
      <c r="H12" s="233">
        <v>1</v>
      </c>
      <c r="I12" s="233">
        <v>3</v>
      </c>
      <c r="J12" s="233">
        <v>1</v>
      </c>
      <c r="K12" s="227">
        <v>3</v>
      </c>
      <c r="L12" s="233">
        <v>0</v>
      </c>
      <c r="M12" s="227">
        <v>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100</v>
      </c>
      <c r="V12" s="92"/>
      <c r="W12" s="92"/>
      <c r="X12" s="92"/>
      <c r="Y12" s="92"/>
      <c r="Z12" s="92"/>
      <c r="AA12" s="92"/>
      <c r="AB12" s="92"/>
      <c r="AC12" s="92"/>
    </row>
    <row r="13" spans="1:29" s="91" customFormat="1" ht="15.75" customHeight="1" thickBot="1" thickTop="1">
      <c r="A13" s="230" t="s">
        <v>101</v>
      </c>
      <c r="B13" s="234">
        <v>48</v>
      </c>
      <c r="C13" s="235">
        <v>22</v>
      </c>
      <c r="D13" s="229">
        <v>10</v>
      </c>
      <c r="E13" s="232">
        <v>12</v>
      </c>
      <c r="F13" s="233">
        <v>3</v>
      </c>
      <c r="G13" s="233">
        <v>9</v>
      </c>
      <c r="H13" s="233">
        <v>3</v>
      </c>
      <c r="I13" s="233">
        <v>2</v>
      </c>
      <c r="J13" s="233">
        <v>1</v>
      </c>
      <c r="K13" s="227">
        <v>2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102</v>
      </c>
      <c r="V13" s="92"/>
      <c r="W13" s="92"/>
      <c r="X13" s="92"/>
      <c r="Y13" s="92"/>
      <c r="Z13" s="92"/>
      <c r="AA13" s="92"/>
      <c r="AB13" s="92"/>
      <c r="AC13" s="92"/>
    </row>
    <row r="14" spans="1:29" s="91" customFormat="1" ht="15.75" customHeight="1" thickBot="1" thickTop="1">
      <c r="A14" s="230" t="s">
        <v>103</v>
      </c>
      <c r="B14" s="234">
        <v>48</v>
      </c>
      <c r="C14" s="235">
        <v>20</v>
      </c>
      <c r="D14" s="233">
        <v>11</v>
      </c>
      <c r="E14" s="233">
        <v>8</v>
      </c>
      <c r="F14" s="233">
        <v>3</v>
      </c>
      <c r="G14" s="233">
        <v>5</v>
      </c>
      <c r="H14" s="233">
        <v>1</v>
      </c>
      <c r="I14" s="233">
        <v>2</v>
      </c>
      <c r="J14" s="233">
        <v>1</v>
      </c>
      <c r="K14" s="227">
        <v>1</v>
      </c>
      <c r="L14" s="233">
        <v>0</v>
      </c>
      <c r="M14" s="233">
        <v>0</v>
      </c>
      <c r="N14" s="233">
        <v>1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104</v>
      </c>
      <c r="V14" s="92"/>
      <c r="W14" s="92"/>
      <c r="X14" s="92"/>
      <c r="Y14" s="92"/>
      <c r="Z14" s="92"/>
      <c r="AA14" s="92"/>
      <c r="AB14" s="92"/>
      <c r="AC14" s="92"/>
    </row>
    <row r="15" spans="1:29" s="91" customFormat="1" ht="15.75" customHeight="1" thickBot="1" thickTop="1">
      <c r="A15" s="230" t="s">
        <v>105</v>
      </c>
      <c r="B15" s="234">
        <v>22</v>
      </c>
      <c r="C15" s="235">
        <v>4</v>
      </c>
      <c r="D15" s="233">
        <v>4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106</v>
      </c>
      <c r="V15" s="92"/>
      <c r="W15" s="92"/>
      <c r="X15" s="92"/>
      <c r="Y15" s="92"/>
      <c r="Z15" s="92"/>
      <c r="AA15" s="92"/>
      <c r="AB15" s="92"/>
      <c r="AC15" s="92"/>
    </row>
    <row r="16" spans="1:29" s="91" customFormat="1" ht="15.75" customHeight="1" thickBot="1" thickTop="1">
      <c r="A16" s="230" t="s">
        <v>107</v>
      </c>
      <c r="B16" s="234">
        <v>18</v>
      </c>
      <c r="C16" s="235">
        <v>4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4</v>
      </c>
      <c r="P16" s="233">
        <v>0</v>
      </c>
      <c r="Q16" s="233">
        <v>0</v>
      </c>
      <c r="R16" s="233">
        <v>0</v>
      </c>
      <c r="S16" s="236"/>
      <c r="T16" s="237" t="s">
        <v>108</v>
      </c>
      <c r="V16" s="92"/>
      <c r="W16" s="92"/>
      <c r="X16" s="92"/>
      <c r="Y16" s="92"/>
      <c r="Z16" s="92"/>
      <c r="AA16" s="92"/>
      <c r="AB16" s="92"/>
      <c r="AC16" s="92"/>
    </row>
    <row r="17" spans="1:29" s="91" customFormat="1" ht="15.75" customHeight="1" thickBot="1" thickTop="1">
      <c r="A17" s="147" t="s">
        <v>109</v>
      </c>
      <c r="B17" s="234">
        <v>36</v>
      </c>
      <c r="C17" s="235">
        <v>8</v>
      </c>
      <c r="D17" s="233">
        <v>0</v>
      </c>
      <c r="E17" s="233">
        <v>8</v>
      </c>
      <c r="F17" s="233">
        <v>1</v>
      </c>
      <c r="G17" s="233">
        <v>7</v>
      </c>
      <c r="H17" s="233">
        <v>0</v>
      </c>
      <c r="I17" s="233">
        <v>1</v>
      </c>
      <c r="J17" s="233">
        <v>0</v>
      </c>
      <c r="K17" s="233">
        <v>0</v>
      </c>
      <c r="L17" s="233">
        <v>0</v>
      </c>
      <c r="M17" s="227">
        <v>5</v>
      </c>
      <c r="N17" s="233">
        <v>1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110</v>
      </c>
      <c r="V17" s="92"/>
      <c r="W17" s="92"/>
      <c r="X17" s="92"/>
      <c r="Y17" s="92"/>
      <c r="Z17" s="92"/>
      <c r="AA17" s="92"/>
      <c r="AB17" s="92"/>
      <c r="AC17" s="92"/>
    </row>
    <row r="18" spans="1:29" s="91" customFormat="1" ht="15.75" customHeight="1" thickBot="1" thickTop="1">
      <c r="A18" s="230" t="s">
        <v>111</v>
      </c>
      <c r="B18" s="234">
        <v>48</v>
      </c>
      <c r="C18" s="235">
        <v>20</v>
      </c>
      <c r="D18" s="229">
        <v>10</v>
      </c>
      <c r="E18" s="232">
        <v>10</v>
      </c>
      <c r="F18" s="233">
        <v>3</v>
      </c>
      <c r="G18" s="233">
        <v>7</v>
      </c>
      <c r="H18" s="233">
        <v>1</v>
      </c>
      <c r="I18" s="233">
        <v>2</v>
      </c>
      <c r="J18" s="233">
        <v>1</v>
      </c>
      <c r="K18" s="227">
        <v>2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112</v>
      </c>
      <c r="V18" s="92"/>
      <c r="W18" s="92"/>
      <c r="X18" s="92"/>
      <c r="Y18" s="92"/>
      <c r="Z18" s="92"/>
      <c r="AA18" s="92"/>
      <c r="AB18" s="92"/>
      <c r="AC18" s="92"/>
    </row>
    <row r="19" spans="1:29" s="91" customFormat="1" ht="15.75" customHeight="1" thickBot="1" thickTop="1">
      <c r="A19" s="230" t="s">
        <v>113</v>
      </c>
      <c r="B19" s="234">
        <v>52</v>
      </c>
      <c r="C19" s="235">
        <v>22</v>
      </c>
      <c r="D19" s="229">
        <v>6</v>
      </c>
      <c r="E19" s="232">
        <v>16</v>
      </c>
      <c r="F19" s="233">
        <v>3</v>
      </c>
      <c r="G19" s="233">
        <v>13</v>
      </c>
      <c r="H19" s="233">
        <v>3</v>
      </c>
      <c r="I19" s="233">
        <v>2</v>
      </c>
      <c r="J19" s="233">
        <v>1</v>
      </c>
      <c r="K19" s="227">
        <v>2</v>
      </c>
      <c r="L19" s="233">
        <v>0</v>
      </c>
      <c r="M19" s="227">
        <v>4</v>
      </c>
      <c r="N19" s="233">
        <v>1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100</v>
      </c>
      <c r="V19" s="92"/>
      <c r="W19" s="92"/>
      <c r="X19" s="92"/>
      <c r="Y19" s="92"/>
      <c r="Z19" s="92"/>
      <c r="AA19" s="92"/>
      <c r="AB19" s="92"/>
      <c r="AC19" s="92"/>
    </row>
    <row r="20" spans="1:29" s="91" customFormat="1" ht="15.75" customHeight="1" thickBot="1" thickTop="1">
      <c r="A20" s="230" t="s">
        <v>114</v>
      </c>
      <c r="B20" s="234">
        <v>43</v>
      </c>
      <c r="C20" s="235">
        <v>19</v>
      </c>
      <c r="D20" s="229">
        <v>8</v>
      </c>
      <c r="E20" s="232">
        <v>11</v>
      </c>
      <c r="F20" s="233">
        <v>2</v>
      </c>
      <c r="G20" s="233">
        <v>9</v>
      </c>
      <c r="H20" s="233">
        <v>1</v>
      </c>
      <c r="I20" s="233">
        <v>2</v>
      </c>
      <c r="J20" s="233">
        <v>1</v>
      </c>
      <c r="K20" s="227">
        <v>3</v>
      </c>
      <c r="L20" s="233">
        <v>0</v>
      </c>
      <c r="M20" s="227">
        <v>2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102</v>
      </c>
      <c r="V20" s="92"/>
      <c r="W20" s="92"/>
      <c r="X20" s="92"/>
      <c r="Y20" s="92"/>
      <c r="Z20" s="92"/>
      <c r="AA20" s="92"/>
      <c r="AB20" s="92"/>
      <c r="AC20" s="92"/>
    </row>
    <row r="21" spans="1:29" s="91" customFormat="1" ht="15.75" customHeight="1" thickBot="1" thickTop="1">
      <c r="A21" s="230" t="s">
        <v>115</v>
      </c>
      <c r="B21" s="234">
        <v>47</v>
      </c>
      <c r="C21" s="235">
        <v>19</v>
      </c>
      <c r="D21" s="233">
        <v>11</v>
      </c>
      <c r="E21" s="233">
        <v>8</v>
      </c>
      <c r="F21" s="233">
        <v>2</v>
      </c>
      <c r="G21" s="233">
        <v>6</v>
      </c>
      <c r="H21" s="233">
        <v>2</v>
      </c>
      <c r="I21" s="233">
        <v>1</v>
      </c>
      <c r="J21" s="233">
        <v>1</v>
      </c>
      <c r="K21" s="227">
        <v>2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104</v>
      </c>
      <c r="V21" s="92"/>
      <c r="W21" s="92"/>
      <c r="X21" s="92"/>
      <c r="Y21" s="92"/>
      <c r="Z21" s="92"/>
      <c r="AA21" s="92"/>
      <c r="AB21" s="92"/>
      <c r="AC21" s="92"/>
    </row>
    <row r="22" spans="1:29" s="91" customFormat="1" ht="15.75" customHeight="1" thickBot="1" thickTop="1">
      <c r="A22" s="230" t="s">
        <v>116</v>
      </c>
      <c r="B22" s="234">
        <v>21</v>
      </c>
      <c r="C22" s="235">
        <v>3</v>
      </c>
      <c r="D22" s="229">
        <v>2</v>
      </c>
      <c r="E22" s="227">
        <v>1</v>
      </c>
      <c r="F22" s="233">
        <v>0</v>
      </c>
      <c r="G22" s="233">
        <v>1</v>
      </c>
      <c r="H22" s="233">
        <v>0</v>
      </c>
      <c r="I22" s="233">
        <v>0</v>
      </c>
      <c r="J22" s="233">
        <v>0</v>
      </c>
      <c r="K22" s="227">
        <v>1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106</v>
      </c>
      <c r="V22" s="92"/>
      <c r="W22" s="92"/>
      <c r="X22" s="92"/>
      <c r="Y22" s="92"/>
      <c r="Z22" s="92"/>
      <c r="AA22" s="92"/>
      <c r="AB22" s="92"/>
      <c r="AC22" s="92"/>
    </row>
    <row r="23" spans="1:29" s="91" customFormat="1" ht="15.75" customHeight="1" thickBot="1" thickTop="1">
      <c r="A23" s="230" t="s">
        <v>117</v>
      </c>
      <c r="B23" s="234">
        <v>17</v>
      </c>
      <c r="C23" s="235">
        <v>3</v>
      </c>
      <c r="D23" s="233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3</v>
      </c>
      <c r="P23" s="233">
        <v>0</v>
      </c>
      <c r="Q23" s="233">
        <v>0</v>
      </c>
      <c r="R23" s="233">
        <v>0</v>
      </c>
      <c r="S23" s="236"/>
      <c r="T23" s="237" t="s">
        <v>108</v>
      </c>
      <c r="V23" s="92"/>
      <c r="W23" s="92"/>
      <c r="X23" s="92"/>
      <c r="Y23" s="92"/>
      <c r="Z23" s="92"/>
      <c r="AA23" s="92"/>
      <c r="AB23" s="92"/>
      <c r="AC23" s="92"/>
    </row>
    <row r="24" spans="1:29" s="91" customFormat="1" ht="15.75" customHeight="1" thickBot="1" thickTop="1">
      <c r="A24" s="147" t="s">
        <v>118</v>
      </c>
      <c r="B24" s="234">
        <v>28</v>
      </c>
      <c r="C24" s="235">
        <v>7</v>
      </c>
      <c r="D24" s="233">
        <v>0</v>
      </c>
      <c r="E24" s="233">
        <v>7</v>
      </c>
      <c r="F24" s="233">
        <v>1</v>
      </c>
      <c r="G24" s="233">
        <v>6</v>
      </c>
      <c r="H24" s="233">
        <v>1</v>
      </c>
      <c r="I24" s="233">
        <v>1</v>
      </c>
      <c r="J24" s="233">
        <v>0</v>
      </c>
      <c r="K24" s="233">
        <v>0</v>
      </c>
      <c r="L24" s="233">
        <v>0</v>
      </c>
      <c r="M24" s="227">
        <v>4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110</v>
      </c>
      <c r="V24" s="92"/>
      <c r="W24" s="92"/>
      <c r="X24" s="92"/>
      <c r="Y24" s="92"/>
      <c r="Z24" s="92"/>
      <c r="AA24" s="92"/>
      <c r="AB24" s="92"/>
      <c r="AC24" s="92"/>
    </row>
    <row r="25" spans="1:29" s="91" customFormat="1" ht="15.75" customHeight="1" thickBot="1" thickTop="1">
      <c r="A25" s="230" t="s">
        <v>119</v>
      </c>
      <c r="B25" s="234">
        <v>49</v>
      </c>
      <c r="C25" s="235">
        <v>21</v>
      </c>
      <c r="D25" s="229">
        <v>8</v>
      </c>
      <c r="E25" s="232">
        <v>13</v>
      </c>
      <c r="F25" s="233">
        <v>2</v>
      </c>
      <c r="G25" s="233">
        <v>11</v>
      </c>
      <c r="H25" s="233">
        <v>2</v>
      </c>
      <c r="I25" s="233">
        <v>2</v>
      </c>
      <c r="J25" s="233">
        <v>1</v>
      </c>
      <c r="K25" s="227">
        <v>5</v>
      </c>
      <c r="L25" s="233">
        <v>0</v>
      </c>
      <c r="M25" s="227">
        <v>1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112</v>
      </c>
      <c r="V25" s="92"/>
      <c r="W25" s="92"/>
      <c r="X25" s="92"/>
      <c r="Y25" s="92"/>
      <c r="Z25" s="92"/>
      <c r="AA25" s="92"/>
      <c r="AB25" s="92"/>
      <c r="AC25" s="92"/>
    </row>
    <row r="26" spans="1:29" s="91" customFormat="1" ht="15.75" customHeight="1" thickBot="1" thickTop="1">
      <c r="A26" s="230" t="s">
        <v>120</v>
      </c>
      <c r="B26" s="234">
        <v>50</v>
      </c>
      <c r="C26" s="235">
        <v>21</v>
      </c>
      <c r="D26" s="229">
        <v>6</v>
      </c>
      <c r="E26" s="232">
        <v>15</v>
      </c>
      <c r="F26" s="233">
        <v>2</v>
      </c>
      <c r="G26" s="233">
        <v>13</v>
      </c>
      <c r="H26" s="233">
        <v>2</v>
      </c>
      <c r="I26" s="233">
        <v>2</v>
      </c>
      <c r="J26" s="233">
        <v>1</v>
      </c>
      <c r="K26" s="227">
        <v>3</v>
      </c>
      <c r="L26" s="233">
        <v>0</v>
      </c>
      <c r="M26" s="227">
        <v>5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100</v>
      </c>
      <c r="V26" s="92"/>
      <c r="W26" s="92"/>
      <c r="X26" s="92"/>
      <c r="Y26" s="92"/>
      <c r="Z26" s="92"/>
      <c r="AA26" s="92"/>
      <c r="AB26" s="92"/>
      <c r="AC26" s="92"/>
    </row>
    <row r="27" spans="1:29" s="91" customFormat="1" ht="15.75" customHeight="1" thickBot="1" thickTop="1">
      <c r="A27" s="230" t="s">
        <v>121</v>
      </c>
      <c r="B27" s="234">
        <v>50</v>
      </c>
      <c r="C27" s="235">
        <v>22</v>
      </c>
      <c r="D27" s="229">
        <v>5</v>
      </c>
      <c r="E27" s="232">
        <v>16</v>
      </c>
      <c r="F27" s="233">
        <v>4</v>
      </c>
      <c r="G27" s="233">
        <v>12</v>
      </c>
      <c r="H27" s="233">
        <v>1</v>
      </c>
      <c r="I27" s="233">
        <v>2</v>
      </c>
      <c r="J27" s="233">
        <v>1</v>
      </c>
      <c r="K27" s="227">
        <v>2</v>
      </c>
      <c r="L27" s="233">
        <v>0</v>
      </c>
      <c r="M27" s="227">
        <v>5</v>
      </c>
      <c r="N27" s="233">
        <v>2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102</v>
      </c>
      <c r="V27" s="92"/>
      <c r="W27" s="92"/>
      <c r="X27" s="92"/>
      <c r="Y27" s="92"/>
      <c r="Z27" s="92"/>
      <c r="AA27" s="92"/>
      <c r="AB27" s="92"/>
      <c r="AC27" s="92"/>
    </row>
    <row r="28" spans="1:29" s="91" customFormat="1" ht="15.75" customHeight="1" thickBot="1" thickTop="1">
      <c r="A28" s="230" t="s">
        <v>122</v>
      </c>
      <c r="B28" s="234">
        <v>43</v>
      </c>
      <c r="C28" s="235">
        <v>18</v>
      </c>
      <c r="D28" s="233">
        <v>9</v>
      </c>
      <c r="E28" s="233">
        <v>9</v>
      </c>
      <c r="F28" s="233">
        <v>3</v>
      </c>
      <c r="G28" s="233">
        <v>6</v>
      </c>
      <c r="H28" s="233">
        <v>1</v>
      </c>
      <c r="I28" s="233">
        <v>2</v>
      </c>
      <c r="J28" s="233">
        <v>1</v>
      </c>
      <c r="K28" s="227">
        <v>2</v>
      </c>
      <c r="L28" s="233">
        <v>0</v>
      </c>
      <c r="M28" s="233">
        <v>0</v>
      </c>
      <c r="N28" s="233">
        <v>1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104</v>
      </c>
      <c r="V28" s="92"/>
      <c r="W28" s="92"/>
      <c r="X28" s="92"/>
      <c r="Y28" s="92"/>
      <c r="Z28" s="92"/>
      <c r="AA28" s="92"/>
      <c r="AB28" s="92"/>
      <c r="AC28" s="92"/>
    </row>
    <row r="29" spans="1:29" s="91" customFormat="1" ht="15.75" customHeight="1" thickBot="1" thickTop="1">
      <c r="A29" s="230" t="s">
        <v>123</v>
      </c>
      <c r="B29" s="234">
        <v>18</v>
      </c>
      <c r="C29" s="235">
        <v>4</v>
      </c>
      <c r="D29" s="229">
        <v>2</v>
      </c>
      <c r="E29" s="227">
        <v>2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2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106</v>
      </c>
      <c r="V29" s="92"/>
      <c r="W29" s="92"/>
      <c r="X29" s="92"/>
      <c r="Y29" s="92"/>
      <c r="Z29" s="92"/>
      <c r="AA29" s="92"/>
      <c r="AB29" s="92"/>
      <c r="AC29" s="92"/>
    </row>
    <row r="30" spans="1:29" s="91" customFormat="1" ht="15.75" customHeight="1" thickBot="1" thickTop="1">
      <c r="A30" s="230" t="s">
        <v>124</v>
      </c>
      <c r="B30" s="234">
        <v>17</v>
      </c>
      <c r="C30" s="235">
        <v>4</v>
      </c>
      <c r="D30" s="227">
        <v>1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29">
        <v>2</v>
      </c>
      <c r="P30" s="233">
        <v>0</v>
      </c>
      <c r="Q30" s="233">
        <v>0</v>
      </c>
      <c r="R30" s="233">
        <v>1</v>
      </c>
      <c r="S30" s="236"/>
      <c r="T30" s="237" t="s">
        <v>108</v>
      </c>
      <c r="V30" s="92"/>
      <c r="W30" s="92"/>
      <c r="X30" s="92"/>
      <c r="Y30" s="92"/>
      <c r="Z30" s="92"/>
      <c r="AA30" s="92"/>
      <c r="AB30" s="92"/>
      <c r="AC30" s="92"/>
    </row>
    <row r="31" spans="1:29" s="91" customFormat="1" ht="15.75" customHeight="1" thickBot="1" thickTop="1">
      <c r="A31" s="147" t="s">
        <v>125</v>
      </c>
      <c r="B31" s="234">
        <v>24</v>
      </c>
      <c r="C31" s="235">
        <v>5</v>
      </c>
      <c r="D31" s="233">
        <v>0</v>
      </c>
      <c r="E31" s="233">
        <v>5</v>
      </c>
      <c r="F31" s="233">
        <v>0</v>
      </c>
      <c r="G31" s="233">
        <v>5</v>
      </c>
      <c r="H31" s="233">
        <v>1</v>
      </c>
      <c r="I31" s="233">
        <v>2</v>
      </c>
      <c r="J31" s="233">
        <v>0</v>
      </c>
      <c r="K31" s="233">
        <v>0</v>
      </c>
      <c r="L31" s="233">
        <v>0</v>
      </c>
      <c r="M31" s="227">
        <v>2</v>
      </c>
      <c r="N31" s="233">
        <v>1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110</v>
      </c>
      <c r="V31" s="92"/>
      <c r="W31" s="92"/>
      <c r="X31" s="92"/>
      <c r="Y31" s="92"/>
      <c r="Z31" s="92"/>
      <c r="AA31" s="92"/>
      <c r="AB31" s="92"/>
      <c r="AC31" s="92"/>
    </row>
    <row r="32" spans="1:29" s="91" customFormat="1" ht="15.75" customHeight="1" thickBot="1" thickTop="1">
      <c r="A32" s="230" t="s">
        <v>126</v>
      </c>
      <c r="B32" s="234">
        <v>48</v>
      </c>
      <c r="C32" s="235">
        <v>20</v>
      </c>
      <c r="D32" s="229">
        <v>9</v>
      </c>
      <c r="E32" s="232">
        <v>11</v>
      </c>
      <c r="F32" s="233">
        <v>4</v>
      </c>
      <c r="G32" s="233">
        <v>9</v>
      </c>
      <c r="H32" s="233">
        <v>1</v>
      </c>
      <c r="I32" s="233">
        <v>2</v>
      </c>
      <c r="J32" s="233">
        <v>1</v>
      </c>
      <c r="K32" s="227">
        <v>2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112</v>
      </c>
      <c r="V32" s="92"/>
      <c r="W32" s="92"/>
      <c r="X32" s="92"/>
      <c r="Y32" s="92"/>
      <c r="Z32" s="92"/>
      <c r="AA32" s="92"/>
      <c r="AB32" s="92"/>
      <c r="AC32" s="92"/>
    </row>
    <row r="33" spans="1:29" s="91" customFormat="1" ht="15.75" customHeight="1" thickBot="1" thickTop="1">
      <c r="A33" s="230" t="s">
        <v>127</v>
      </c>
      <c r="B33" s="234">
        <v>46</v>
      </c>
      <c r="C33" s="235">
        <v>20</v>
      </c>
      <c r="D33" s="229">
        <v>6</v>
      </c>
      <c r="E33" s="232">
        <v>14</v>
      </c>
      <c r="F33" s="233">
        <v>3</v>
      </c>
      <c r="G33" s="233">
        <v>11</v>
      </c>
      <c r="H33" s="233">
        <v>2</v>
      </c>
      <c r="I33" s="233">
        <v>2</v>
      </c>
      <c r="J33" s="233">
        <v>1</v>
      </c>
      <c r="K33" s="227">
        <v>3</v>
      </c>
      <c r="L33" s="233">
        <v>0</v>
      </c>
      <c r="M33" s="227">
        <v>3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100</v>
      </c>
      <c r="V33" s="92"/>
      <c r="W33" s="92"/>
      <c r="X33" s="92"/>
      <c r="Y33" s="92"/>
      <c r="Z33" s="92"/>
      <c r="AA33" s="92"/>
      <c r="AB33" s="92"/>
      <c r="AC33" s="92"/>
    </row>
    <row r="34" spans="1:29" s="91" customFormat="1" ht="15.75" customHeight="1" thickBot="1" thickTop="1">
      <c r="A34" s="230" t="s">
        <v>128</v>
      </c>
      <c r="B34" s="234">
        <v>44</v>
      </c>
      <c r="C34" s="235">
        <v>22</v>
      </c>
      <c r="D34" s="229">
        <v>10</v>
      </c>
      <c r="E34" s="232">
        <v>12</v>
      </c>
      <c r="F34" s="233">
        <v>3</v>
      </c>
      <c r="G34" s="233">
        <v>9</v>
      </c>
      <c r="H34" s="233">
        <v>2</v>
      </c>
      <c r="I34" s="233">
        <v>2</v>
      </c>
      <c r="J34" s="233">
        <v>1</v>
      </c>
      <c r="K34" s="227">
        <v>3</v>
      </c>
      <c r="L34" s="233">
        <v>0</v>
      </c>
      <c r="M34" s="227">
        <v>1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102</v>
      </c>
      <c r="V34" s="92"/>
      <c r="W34" s="92"/>
      <c r="X34" s="92"/>
      <c r="Y34" s="92"/>
      <c r="Z34" s="92"/>
      <c r="AA34" s="92"/>
      <c r="AB34" s="92"/>
      <c r="AC34" s="92"/>
    </row>
    <row r="35" spans="1:29" s="91" customFormat="1" ht="15.75" customHeight="1" thickBot="1" thickTop="1">
      <c r="A35" s="230" t="s">
        <v>129</v>
      </c>
      <c r="B35" s="234">
        <v>48</v>
      </c>
      <c r="C35" s="235">
        <v>20</v>
      </c>
      <c r="D35" s="233">
        <v>10</v>
      </c>
      <c r="E35" s="233">
        <v>10</v>
      </c>
      <c r="F35" s="233">
        <v>2</v>
      </c>
      <c r="G35" s="233">
        <v>8</v>
      </c>
      <c r="H35" s="233">
        <v>2</v>
      </c>
      <c r="I35" s="233">
        <v>2</v>
      </c>
      <c r="J35" s="233">
        <v>1</v>
      </c>
      <c r="K35" s="227">
        <v>3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104</v>
      </c>
      <c r="V35" s="92"/>
      <c r="W35" s="92"/>
      <c r="X35" s="92"/>
      <c r="Y35" s="92"/>
      <c r="Z35" s="92"/>
      <c r="AA35" s="92"/>
      <c r="AB35" s="92"/>
      <c r="AC35" s="92"/>
    </row>
    <row r="36" spans="1:29" s="91" customFormat="1" ht="15.75" customHeight="1" thickBot="1" thickTop="1">
      <c r="A36" s="230" t="s">
        <v>130</v>
      </c>
      <c r="B36" s="234">
        <v>23</v>
      </c>
      <c r="C36" s="235">
        <v>2</v>
      </c>
      <c r="D36" s="227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27">
        <v>1</v>
      </c>
      <c r="R36" s="227">
        <v>1</v>
      </c>
      <c r="S36" s="236"/>
      <c r="T36" s="237" t="s">
        <v>106</v>
      </c>
      <c r="V36" s="92"/>
      <c r="W36" s="92"/>
      <c r="X36" s="92"/>
      <c r="Y36" s="92"/>
      <c r="Z36" s="92"/>
      <c r="AA36" s="92"/>
      <c r="AB36" s="92"/>
      <c r="AC36" s="92"/>
    </row>
    <row r="37" spans="1:29" s="91" customFormat="1" ht="15.75" customHeight="1" thickBot="1" thickTop="1">
      <c r="A37" s="230" t="s">
        <v>131</v>
      </c>
      <c r="B37" s="234">
        <v>25</v>
      </c>
      <c r="C37" s="235">
        <v>3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27">
        <v>0</v>
      </c>
      <c r="P37" s="233">
        <v>0</v>
      </c>
      <c r="Q37" s="227">
        <v>2</v>
      </c>
      <c r="R37" s="227">
        <v>1</v>
      </c>
      <c r="S37" s="236"/>
      <c r="T37" s="237" t="s">
        <v>108</v>
      </c>
      <c r="V37" s="92"/>
      <c r="W37" s="92"/>
      <c r="X37" s="92"/>
      <c r="Y37" s="92"/>
      <c r="Z37" s="92"/>
      <c r="AA37" s="92"/>
      <c r="AB37" s="92"/>
      <c r="AC37" s="92"/>
    </row>
    <row r="38" spans="1:29" s="91" customFormat="1" ht="15.75" customHeight="1" thickBot="1" thickTop="1">
      <c r="A38" s="147" t="s">
        <v>132</v>
      </c>
      <c r="B38" s="234">
        <v>25</v>
      </c>
      <c r="C38" s="235">
        <v>5</v>
      </c>
      <c r="D38" s="233">
        <v>0</v>
      </c>
      <c r="E38" s="233">
        <v>5</v>
      </c>
      <c r="F38" s="233">
        <v>0</v>
      </c>
      <c r="G38" s="233">
        <v>5</v>
      </c>
      <c r="H38" s="233">
        <v>0</v>
      </c>
      <c r="I38" s="233">
        <v>1</v>
      </c>
      <c r="J38" s="233">
        <v>0</v>
      </c>
      <c r="K38" s="233">
        <v>0</v>
      </c>
      <c r="L38" s="233">
        <v>0</v>
      </c>
      <c r="M38" s="227">
        <v>4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110</v>
      </c>
      <c r="V38" s="92"/>
      <c r="W38" s="92"/>
      <c r="X38" s="92"/>
      <c r="Y38" s="92"/>
      <c r="Z38" s="92"/>
      <c r="AA38" s="92"/>
      <c r="AB38" s="92"/>
      <c r="AC38" s="92"/>
    </row>
    <row r="39" spans="1:29" s="91" customFormat="1" ht="15.75" customHeight="1" thickBot="1" thickTop="1">
      <c r="A39" s="230" t="s">
        <v>133</v>
      </c>
      <c r="B39" s="234">
        <v>42</v>
      </c>
      <c r="C39" s="235">
        <v>19</v>
      </c>
      <c r="D39" s="227">
        <v>0</v>
      </c>
      <c r="E39" s="232">
        <v>19</v>
      </c>
      <c r="F39" s="233">
        <v>2</v>
      </c>
      <c r="G39" s="233">
        <v>17</v>
      </c>
      <c r="H39" s="233">
        <v>2</v>
      </c>
      <c r="I39" s="233">
        <v>2</v>
      </c>
      <c r="J39" s="233">
        <v>1</v>
      </c>
      <c r="K39" s="227">
        <v>3</v>
      </c>
      <c r="L39" s="233">
        <v>0</v>
      </c>
      <c r="M39" s="227">
        <v>9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112</v>
      </c>
      <c r="V39" s="92"/>
      <c r="W39" s="92"/>
      <c r="X39" s="92"/>
      <c r="Y39" s="92"/>
      <c r="Z39" s="92"/>
      <c r="AA39" s="92"/>
      <c r="AB39" s="92"/>
      <c r="AC39" s="92"/>
    </row>
    <row r="40" spans="1:29" s="91" customFormat="1" ht="15.75" customHeight="1" thickBot="1" thickTop="1">
      <c r="A40" s="230" t="s">
        <v>134</v>
      </c>
      <c r="B40" s="234">
        <v>44</v>
      </c>
      <c r="C40" s="235">
        <v>18</v>
      </c>
      <c r="D40" s="233">
        <v>8</v>
      </c>
      <c r="E40" s="233">
        <v>10</v>
      </c>
      <c r="F40" s="233">
        <v>1</v>
      </c>
      <c r="G40" s="233">
        <v>9</v>
      </c>
      <c r="H40" s="233">
        <v>2</v>
      </c>
      <c r="I40" s="233">
        <v>2</v>
      </c>
      <c r="J40" s="233">
        <v>1</v>
      </c>
      <c r="K40" s="227">
        <v>3</v>
      </c>
      <c r="L40" s="233">
        <v>0</v>
      </c>
      <c r="M40" s="227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100</v>
      </c>
      <c r="V40" s="92"/>
      <c r="W40" s="92"/>
      <c r="X40" s="92"/>
      <c r="Y40" s="92"/>
      <c r="Z40" s="92"/>
      <c r="AA40" s="92"/>
      <c r="AB40" s="92"/>
      <c r="AC40" s="92"/>
    </row>
    <row r="41" spans="1:29" s="91" customFormat="1" ht="15.75" customHeight="1" thickBot="1" thickTop="1">
      <c r="A41" s="230" t="s">
        <v>135</v>
      </c>
      <c r="B41" s="234">
        <v>43</v>
      </c>
      <c r="C41" s="235">
        <v>17</v>
      </c>
      <c r="D41" s="229">
        <v>5</v>
      </c>
      <c r="E41" s="232">
        <v>12</v>
      </c>
      <c r="F41" s="233">
        <v>2</v>
      </c>
      <c r="G41" s="233">
        <v>10</v>
      </c>
      <c r="H41" s="233">
        <v>1</v>
      </c>
      <c r="I41" s="233">
        <v>2</v>
      </c>
      <c r="J41" s="233">
        <v>1</v>
      </c>
      <c r="K41" s="227">
        <v>2</v>
      </c>
      <c r="L41" s="233">
        <v>0</v>
      </c>
      <c r="M41" s="227">
        <v>4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102</v>
      </c>
      <c r="V41" s="92"/>
      <c r="W41" s="92"/>
      <c r="X41" s="92"/>
      <c r="Y41" s="92"/>
      <c r="Z41" s="92"/>
      <c r="AA41" s="92"/>
      <c r="AB41" s="92"/>
      <c r="AC41" s="92"/>
    </row>
    <row r="42" spans="1:29" s="91" customFormat="1" ht="15.75" customHeight="1" thickBot="1" thickTop="1">
      <c r="A42" s="230" t="s">
        <v>136</v>
      </c>
      <c r="B42" s="234">
        <v>20</v>
      </c>
      <c r="C42" s="235">
        <v>9</v>
      </c>
      <c r="D42" s="233">
        <v>4</v>
      </c>
      <c r="E42" s="233">
        <v>5</v>
      </c>
      <c r="F42" s="233">
        <v>1</v>
      </c>
      <c r="G42" s="233">
        <v>4</v>
      </c>
      <c r="H42" s="233">
        <v>1</v>
      </c>
      <c r="I42" s="233">
        <v>1</v>
      </c>
      <c r="J42" s="233">
        <v>1</v>
      </c>
      <c r="K42" s="233">
        <v>0</v>
      </c>
      <c r="L42" s="233">
        <v>1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104</v>
      </c>
      <c r="V42" s="92"/>
      <c r="W42" s="92"/>
      <c r="X42" s="92"/>
      <c r="Y42" s="92"/>
      <c r="Z42" s="92"/>
      <c r="AA42" s="92"/>
      <c r="AB42" s="92"/>
      <c r="AC42" s="92"/>
    </row>
    <row r="43" spans="1:29" s="91" customFormat="1" ht="15.7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9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0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0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0"/>
      <c r="T46" s="92"/>
      <c r="U46" s="92"/>
      <c r="V46" s="92"/>
      <c r="W46" s="166"/>
      <c r="X46" s="92"/>
      <c r="Y46" s="92"/>
      <c r="Z46" s="92"/>
      <c r="AA46" s="92"/>
      <c r="AB46" s="92"/>
      <c r="AC46" s="92"/>
    </row>
    <row r="47" spans="1:29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0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30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30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0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0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30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30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30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30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30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30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30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30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0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30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30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30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0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0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30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19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32"/>
      <c r="P67" s="132"/>
      <c r="Q67" s="132"/>
      <c r="R67" s="132"/>
      <c r="S67" s="133"/>
    </row>
    <row r="68" spans="1:19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.75" thickBot="1">
      <c r="A1" s="50"/>
      <c r="B1" s="54" t="s">
        <v>81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42370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42735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7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60"/>
      <c r="O7" s="75"/>
      <c r="P7" s="64"/>
      <c r="Q7" s="70"/>
    </row>
    <row r="8" spans="1:17" ht="14.25" thickBot="1" thickTop="1">
      <c r="A8" s="90" t="s">
        <v>0</v>
      </c>
      <c r="B8" s="240">
        <v>15746</v>
      </c>
      <c r="C8" s="106">
        <v>4938</v>
      </c>
      <c r="D8" s="108">
        <v>1169</v>
      </c>
      <c r="E8" s="111">
        <v>3073</v>
      </c>
      <c r="F8" s="93">
        <v>781</v>
      </c>
      <c r="G8" s="38">
        <v>2059</v>
      </c>
      <c r="H8" s="42">
        <v>593</v>
      </c>
      <c r="I8" s="42">
        <v>432</v>
      </c>
      <c r="J8" s="42">
        <v>263</v>
      </c>
      <c r="K8" s="42">
        <v>250</v>
      </c>
      <c r="L8" s="42">
        <v>673</v>
      </c>
      <c r="M8" s="42">
        <v>216</v>
      </c>
      <c r="N8" s="61">
        <v>170</v>
      </c>
      <c r="O8" s="76">
        <v>10</v>
      </c>
      <c r="P8" s="65">
        <v>135</v>
      </c>
      <c r="Q8" s="71">
        <v>431</v>
      </c>
    </row>
    <row r="9" spans="1:17" ht="14.25" thickBot="1" thickTop="1">
      <c r="A9" s="90" t="s">
        <v>28</v>
      </c>
      <c r="B9" s="6"/>
      <c r="C9" s="3">
        <v>366</v>
      </c>
      <c r="D9" s="105">
        <v>0.23673552045362495</v>
      </c>
      <c r="E9" s="105">
        <v>0.6223167274200081</v>
      </c>
      <c r="F9" s="105">
        <v>0.15816119886593763</v>
      </c>
      <c r="G9" s="105">
        <v>0.41697043337383555</v>
      </c>
      <c r="H9" s="105">
        <v>0.12008910490076954</v>
      </c>
      <c r="I9" s="105">
        <v>0.08748481166464156</v>
      </c>
      <c r="J9" s="105">
        <v>0.0532604293236128</v>
      </c>
      <c r="K9" s="105">
        <v>0.05062778452814905</v>
      </c>
      <c r="L9" s="105">
        <v>0.13628999594977723</v>
      </c>
      <c r="M9" s="105">
        <v>0.04374240583232078</v>
      </c>
      <c r="N9" s="105">
        <v>0.03442689347914135</v>
      </c>
      <c r="O9" s="105">
        <v>0.002025111381125962</v>
      </c>
      <c r="P9" s="105">
        <v>0.027339003645200487</v>
      </c>
      <c r="Q9" s="105">
        <v>0.08728230052652895</v>
      </c>
    </row>
    <row r="10" spans="1:17" ht="14.25" thickBot="1" thickTop="1">
      <c r="A10" s="123" t="s">
        <v>4</v>
      </c>
      <c r="B10" s="124">
        <v>43.021857923497265</v>
      </c>
      <c r="C10" s="124">
        <v>13.491803278688524</v>
      </c>
      <c r="D10" s="124">
        <v>3.1939890710382515</v>
      </c>
      <c r="E10" s="124">
        <v>8.396174863387978</v>
      </c>
      <c r="F10" s="124">
        <v>2.133879781420765</v>
      </c>
      <c r="G10" s="124">
        <v>5.6256830601092895</v>
      </c>
      <c r="H10" s="124">
        <v>1.6202185792349726</v>
      </c>
      <c r="I10" s="124">
        <v>1.180327868852459</v>
      </c>
      <c r="J10" s="124">
        <v>0.7185792349726776</v>
      </c>
      <c r="K10" s="124">
        <v>0.6830601092896175</v>
      </c>
      <c r="L10" s="124">
        <v>1.8387978142076502</v>
      </c>
      <c r="M10" s="124">
        <v>0.5901639344262295</v>
      </c>
      <c r="N10" s="124">
        <v>0.4644808743169399</v>
      </c>
      <c r="O10" s="124">
        <v>0.0273224043715847</v>
      </c>
      <c r="P10" s="124">
        <v>0.36885245901639346</v>
      </c>
      <c r="Q10" s="124">
        <v>1.1775956284153006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84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42736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31/12-01/01/2019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1">
        <v>16805</v>
      </c>
      <c r="C8" s="255">
        <v>5076</v>
      </c>
      <c r="D8" s="108">
        <v>1528</v>
      </c>
      <c r="E8" s="111">
        <v>3025</v>
      </c>
      <c r="F8" s="93">
        <v>670</v>
      </c>
      <c r="G8" s="38">
        <v>2334</v>
      </c>
      <c r="H8" s="42">
        <v>407</v>
      </c>
      <c r="I8" s="42">
        <v>494</v>
      </c>
      <c r="J8" s="42">
        <v>232</v>
      </c>
      <c r="K8" s="42">
        <v>513</v>
      </c>
      <c r="L8" s="42">
        <v>2</v>
      </c>
      <c r="M8" s="42">
        <v>629</v>
      </c>
      <c r="N8" s="42">
        <v>71</v>
      </c>
      <c r="O8" s="61">
        <v>93</v>
      </c>
      <c r="P8" s="76">
        <v>0</v>
      </c>
      <c r="Q8" s="65">
        <v>70</v>
      </c>
      <c r="R8" s="71">
        <v>350</v>
      </c>
    </row>
    <row r="9" spans="1:18" ht="14.25" thickBot="1" thickTop="1">
      <c r="A9" s="90" t="s">
        <v>28</v>
      </c>
      <c r="B9" s="6"/>
      <c r="C9" s="3">
        <v>365</v>
      </c>
      <c r="D9" s="105">
        <v>0.30102442868400314</v>
      </c>
      <c r="E9" s="105">
        <v>0.5959416863672183</v>
      </c>
      <c r="F9" s="105">
        <v>0.13199369582348305</v>
      </c>
      <c r="G9" s="105">
        <v>0.4598108747044917</v>
      </c>
      <c r="H9" s="105">
        <v>0.0801812450748621</v>
      </c>
      <c r="I9" s="105">
        <v>0.09732072498029945</v>
      </c>
      <c r="J9" s="105">
        <v>0.045705279747832936</v>
      </c>
      <c r="K9" s="105">
        <v>0.10106382978723404</v>
      </c>
      <c r="L9" s="105">
        <v>0.0003940110323089047</v>
      </c>
      <c r="M9" s="105">
        <v>0.12391646966115051</v>
      </c>
      <c r="N9" s="105">
        <v>0.013987391646966114</v>
      </c>
      <c r="O9" s="105">
        <v>0.018321513002364065</v>
      </c>
      <c r="P9" s="105">
        <v>0</v>
      </c>
      <c r="Q9" s="105">
        <v>0.013790386130811664</v>
      </c>
      <c r="R9" s="105">
        <v>0.06895193065405832</v>
      </c>
    </row>
    <row r="10" spans="1:18" ht="14.25" thickBot="1" thickTop="1">
      <c r="A10" s="123" t="s">
        <v>4</v>
      </c>
      <c r="B10" s="124">
        <v>46.04109589041096</v>
      </c>
      <c r="C10" s="124">
        <v>13.906849315068493</v>
      </c>
      <c r="D10" s="124">
        <v>4.186301369863013</v>
      </c>
      <c r="E10" s="124">
        <v>8.287671232876713</v>
      </c>
      <c r="F10" s="124">
        <v>1.8356164383561644</v>
      </c>
      <c r="G10" s="124">
        <v>6.394520547945206</v>
      </c>
      <c r="H10" s="124">
        <v>1.115068493150685</v>
      </c>
      <c r="I10" s="124">
        <v>1.3534246575342466</v>
      </c>
      <c r="J10" s="124">
        <v>0.6356164383561644</v>
      </c>
      <c r="K10" s="124">
        <v>1.4054794520547946</v>
      </c>
      <c r="L10" s="124">
        <v>0.005479452054794521</v>
      </c>
      <c r="M10" s="124">
        <v>1.7232876712328766</v>
      </c>
      <c r="N10" s="124">
        <v>0.19452054794520549</v>
      </c>
      <c r="O10" s="124">
        <v>0.2547945205479452</v>
      </c>
      <c r="P10" s="124">
        <v>0</v>
      </c>
      <c r="Q10" s="124">
        <v>0.1917808219178082</v>
      </c>
      <c r="R10" s="124">
        <v>0.958904109589041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44" customWidth="1"/>
    <col min="20" max="20" width="4.421875" style="0" customWidth="1"/>
  </cols>
  <sheetData>
    <row r="1" spans="1:18" ht="32.25" customHeight="1" thickBot="1">
      <c r="A1" s="256" t="s">
        <v>34</v>
      </c>
      <c r="B1" s="257"/>
      <c r="C1" s="54"/>
      <c r="D1" s="54" t="s">
        <v>89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7"/>
      <c r="B2" s="25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7"/>
      <c r="B3" s="25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7"/>
      <c r="B4" s="25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21</v>
      </c>
      <c r="Q4" s="86" t="s">
        <v>55</v>
      </c>
      <c r="R4" s="87" t="s">
        <v>55</v>
      </c>
    </row>
    <row r="5" spans="1:19" ht="29.25" customHeight="1" thickBot="1">
      <c r="A5" s="257"/>
      <c r="B5" s="25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45"/>
    </row>
    <row r="6" spans="1:19" ht="27.75" customHeight="1" thickBot="1" thickTop="1">
      <c r="A6" s="257"/>
      <c r="B6" s="25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45"/>
    </row>
    <row r="7" spans="1:20" ht="66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R8">SUM(B12:B52)</f>
        <v>1089</v>
      </c>
      <c r="C8" s="7">
        <f t="shared" si="0"/>
        <v>370</v>
      </c>
      <c r="D8" s="47">
        <f t="shared" si="0"/>
        <v>74</v>
      </c>
      <c r="E8" s="32">
        <f t="shared" si="0"/>
        <v>115</v>
      </c>
      <c r="F8" s="35">
        <f t="shared" si="0"/>
        <v>19</v>
      </c>
      <c r="G8" s="38">
        <f>SUM(G12:G41)</f>
        <v>93</v>
      </c>
      <c r="H8" s="42">
        <f t="shared" si="0"/>
        <v>15</v>
      </c>
      <c r="I8" s="42">
        <f t="shared" si="0"/>
        <v>22</v>
      </c>
      <c r="J8" s="42">
        <f t="shared" si="0"/>
        <v>10</v>
      </c>
      <c r="K8" s="42">
        <f>SUM(K12:K52)</f>
        <v>26</v>
      </c>
      <c r="L8" s="42">
        <f>SUM(L12:L52)</f>
        <v>2</v>
      </c>
      <c r="M8" s="42">
        <f t="shared" si="0"/>
        <v>15</v>
      </c>
      <c r="N8" s="42">
        <f t="shared" si="0"/>
        <v>6</v>
      </c>
      <c r="O8" s="42">
        <f t="shared" si="0"/>
        <v>4</v>
      </c>
      <c r="P8" s="42">
        <f t="shared" si="0"/>
        <v>2</v>
      </c>
      <c r="Q8" s="42">
        <f t="shared" si="0"/>
        <v>18</v>
      </c>
      <c r="R8" s="42">
        <f t="shared" si="0"/>
        <v>154</v>
      </c>
      <c r="T8" s="139" t="s">
        <v>54</v>
      </c>
    </row>
    <row r="9" spans="1:20" ht="14.25" thickBot="1" thickTop="1">
      <c r="A9" s="90" t="s">
        <v>3</v>
      </c>
      <c r="B9" s="6"/>
      <c r="C9" s="58">
        <f>COUNT($C12:C52)</f>
        <v>28</v>
      </c>
      <c r="D9" s="48">
        <f aca="true" t="shared" si="1" ref="D9:R9">D8/$C$8</f>
        <v>0.2</v>
      </c>
      <c r="E9" s="33">
        <f t="shared" si="1"/>
        <v>0.3108108108108108</v>
      </c>
      <c r="F9" s="36">
        <f t="shared" si="1"/>
        <v>0.051351351351351354</v>
      </c>
      <c r="G9" s="39">
        <f t="shared" si="1"/>
        <v>0.25135135135135134</v>
      </c>
      <c r="H9" s="43">
        <f t="shared" si="1"/>
        <v>0.04054054054054054</v>
      </c>
      <c r="I9" s="43">
        <f t="shared" si="1"/>
        <v>0.05945945945945946</v>
      </c>
      <c r="J9" s="43">
        <f t="shared" si="1"/>
        <v>0.02702702702702703</v>
      </c>
      <c r="K9" s="43">
        <f t="shared" si="1"/>
        <v>0.07027027027027027</v>
      </c>
      <c r="L9" s="43">
        <f t="shared" si="1"/>
        <v>0.005405405405405406</v>
      </c>
      <c r="M9" s="223">
        <f t="shared" si="1"/>
        <v>0.04054054054054054</v>
      </c>
      <c r="N9" s="43">
        <f t="shared" si="1"/>
        <v>0.016216216216216217</v>
      </c>
      <c r="O9" s="62">
        <f t="shared" si="1"/>
        <v>0.010810810810810811</v>
      </c>
      <c r="P9" s="77">
        <f t="shared" si="1"/>
        <v>0.005405405405405406</v>
      </c>
      <c r="Q9" s="66">
        <f t="shared" si="1"/>
        <v>0.04864864864864865</v>
      </c>
      <c r="R9" s="72">
        <f t="shared" si="1"/>
        <v>0.41621621621621624</v>
      </c>
      <c r="T9" s="143" t="s">
        <v>59</v>
      </c>
    </row>
    <row r="10" spans="1:20" ht="14.25" thickBot="1" thickTop="1">
      <c r="A10" s="90" t="s">
        <v>4</v>
      </c>
      <c r="B10" s="9">
        <f>B8/C9</f>
        <v>38.892857142857146</v>
      </c>
      <c r="C10" s="9">
        <f>C8/C9</f>
        <v>13.214285714285714</v>
      </c>
      <c r="D10" s="49">
        <f aca="true" t="shared" si="2" ref="D10:R10">D8/$C$9</f>
        <v>2.642857142857143</v>
      </c>
      <c r="E10" s="34">
        <f t="shared" si="2"/>
        <v>4.107142857142857</v>
      </c>
      <c r="F10" s="37">
        <f t="shared" si="2"/>
        <v>0.6785714285714286</v>
      </c>
      <c r="G10" s="40">
        <f t="shared" si="2"/>
        <v>3.3214285714285716</v>
      </c>
      <c r="H10" s="44">
        <f t="shared" si="2"/>
        <v>0.5357142857142857</v>
      </c>
      <c r="I10" s="44">
        <f t="shared" si="2"/>
        <v>0.7857142857142857</v>
      </c>
      <c r="J10" s="44">
        <f t="shared" si="2"/>
        <v>0.35714285714285715</v>
      </c>
      <c r="K10" s="44">
        <f>K8/$C$9</f>
        <v>0.9285714285714286</v>
      </c>
      <c r="L10" s="44">
        <f>L8/$C$9</f>
        <v>0.07142857142857142</v>
      </c>
      <c r="M10" s="44">
        <f t="shared" si="2"/>
        <v>0.5357142857142857</v>
      </c>
      <c r="N10" s="44">
        <f t="shared" si="2"/>
        <v>0.21428571428571427</v>
      </c>
      <c r="O10" s="63">
        <f t="shared" si="2"/>
        <v>0.14285714285714285</v>
      </c>
      <c r="P10" s="78">
        <f t="shared" si="2"/>
        <v>0.07142857142857142</v>
      </c>
      <c r="Q10" s="67">
        <f t="shared" si="2"/>
        <v>0.6428571428571429</v>
      </c>
      <c r="R10" s="73">
        <f t="shared" si="2"/>
        <v>5.5</v>
      </c>
      <c r="T10" s="140" t="s">
        <v>60</v>
      </c>
    </row>
    <row r="11" spans="1:52" ht="14.25" customHeight="1" thickBot="1" thickTop="1">
      <c r="A11" s="147" t="s">
        <v>64</v>
      </c>
      <c r="B11" s="154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67"/>
      <c r="T11" s="14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164</v>
      </c>
      <c r="B12" s="234">
        <v>55</v>
      </c>
      <c r="C12" s="235">
        <v>20</v>
      </c>
      <c r="D12" s="227">
        <v>0</v>
      </c>
      <c r="E12" s="227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27">
        <v>1</v>
      </c>
      <c r="R12" s="227">
        <v>18</v>
      </c>
      <c r="S12" s="236"/>
      <c r="T12" s="237" t="s">
        <v>100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163</v>
      </c>
      <c r="B13" s="234">
        <v>47</v>
      </c>
      <c r="C13" s="235">
        <v>18</v>
      </c>
      <c r="D13" s="227">
        <v>0</v>
      </c>
      <c r="E13" s="227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27">
        <v>1</v>
      </c>
      <c r="R13" s="227">
        <v>17</v>
      </c>
      <c r="S13" s="236"/>
      <c r="T13" s="237" t="s">
        <v>102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162</v>
      </c>
      <c r="B14" s="234">
        <v>55</v>
      </c>
      <c r="C14" s="235">
        <v>23</v>
      </c>
      <c r="D14" s="227">
        <v>0</v>
      </c>
      <c r="E14" s="227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27">
        <v>3</v>
      </c>
      <c r="R14" s="227">
        <v>20</v>
      </c>
      <c r="S14" s="236"/>
      <c r="T14" s="237" t="s">
        <v>104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161</v>
      </c>
      <c r="B15" s="234">
        <v>20</v>
      </c>
      <c r="C15" s="235">
        <v>2</v>
      </c>
      <c r="D15" s="227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27">
        <v>1</v>
      </c>
      <c r="R15" s="227">
        <v>1</v>
      </c>
      <c r="S15" s="236"/>
      <c r="T15" s="237" t="s">
        <v>106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160</v>
      </c>
      <c r="B16" s="234">
        <v>19</v>
      </c>
      <c r="C16" s="235">
        <v>2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27">
        <v>0</v>
      </c>
      <c r="P16" s="233">
        <v>0</v>
      </c>
      <c r="Q16" s="233">
        <v>0</v>
      </c>
      <c r="R16" s="227">
        <v>2</v>
      </c>
      <c r="S16" s="236"/>
      <c r="T16" s="237" t="s">
        <v>108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159</v>
      </c>
      <c r="B17" s="234">
        <v>32</v>
      </c>
      <c r="C17" s="235">
        <v>7</v>
      </c>
      <c r="D17" s="233">
        <v>0</v>
      </c>
      <c r="E17" s="229">
        <v>1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1</v>
      </c>
      <c r="O17" s="233">
        <v>0</v>
      </c>
      <c r="P17" s="233">
        <v>0</v>
      </c>
      <c r="Q17" s="227">
        <v>2</v>
      </c>
      <c r="R17" s="227">
        <v>4</v>
      </c>
      <c r="S17" s="236"/>
      <c r="T17" s="237" t="s">
        <v>110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158</v>
      </c>
      <c r="B18" s="234">
        <v>57</v>
      </c>
      <c r="C18" s="235">
        <v>22</v>
      </c>
      <c r="D18" s="227">
        <v>0</v>
      </c>
      <c r="E18" s="229">
        <v>1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1</v>
      </c>
      <c r="O18" s="233">
        <v>0</v>
      </c>
      <c r="P18" s="233">
        <v>0</v>
      </c>
      <c r="Q18" s="227">
        <v>2</v>
      </c>
      <c r="R18" s="227">
        <v>19</v>
      </c>
      <c r="S18" s="236"/>
      <c r="T18" s="237" t="s">
        <v>112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157</v>
      </c>
      <c r="B19" s="234">
        <v>56</v>
      </c>
      <c r="C19" s="235">
        <v>21</v>
      </c>
      <c r="D19" s="227">
        <v>0</v>
      </c>
      <c r="E19" s="227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27">
        <v>1</v>
      </c>
      <c r="R19" s="227">
        <v>18</v>
      </c>
      <c r="S19" s="236"/>
      <c r="T19" s="237" t="s">
        <v>100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156</v>
      </c>
      <c r="B20" s="234">
        <v>46</v>
      </c>
      <c r="C20" s="235">
        <v>20</v>
      </c>
      <c r="D20" s="227">
        <v>0</v>
      </c>
      <c r="E20" s="227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27">
        <v>2</v>
      </c>
      <c r="R20" s="227">
        <v>18</v>
      </c>
      <c r="S20" s="236"/>
      <c r="T20" s="237" t="s">
        <v>102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155</v>
      </c>
      <c r="B21" s="234">
        <v>48</v>
      </c>
      <c r="C21" s="235">
        <v>19</v>
      </c>
      <c r="D21" s="233">
        <v>10</v>
      </c>
      <c r="E21" s="233">
        <v>9</v>
      </c>
      <c r="F21" s="233">
        <v>1</v>
      </c>
      <c r="G21" s="233">
        <v>9</v>
      </c>
      <c r="H21" s="233">
        <v>2</v>
      </c>
      <c r="I21" s="233">
        <v>2</v>
      </c>
      <c r="J21" s="233">
        <v>1</v>
      </c>
      <c r="K21" s="227">
        <v>3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104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154</v>
      </c>
      <c r="B22" s="234">
        <v>22</v>
      </c>
      <c r="C22" s="235">
        <v>4</v>
      </c>
      <c r="D22" s="229">
        <v>3</v>
      </c>
      <c r="E22" s="227">
        <v>1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1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106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153</v>
      </c>
      <c r="B23" s="234">
        <v>25</v>
      </c>
      <c r="C23" s="235">
        <v>2</v>
      </c>
      <c r="D23" s="233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2</v>
      </c>
      <c r="P23" s="233">
        <v>0</v>
      </c>
      <c r="Q23" s="233">
        <v>0</v>
      </c>
      <c r="R23" s="233">
        <v>0</v>
      </c>
      <c r="S23" s="236"/>
      <c r="T23" s="237" t="s">
        <v>108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47" t="s">
        <v>152</v>
      </c>
      <c r="B24" s="5">
        <v>25</v>
      </c>
      <c r="C24" s="102">
        <v>6</v>
      </c>
      <c r="D24" s="103">
        <v>0</v>
      </c>
      <c r="E24" s="103">
        <v>6</v>
      </c>
      <c r="F24" s="103">
        <v>1</v>
      </c>
      <c r="G24" s="103">
        <v>5</v>
      </c>
      <c r="H24" s="103">
        <v>1</v>
      </c>
      <c r="I24" s="103">
        <v>1</v>
      </c>
      <c r="J24" s="103">
        <v>0</v>
      </c>
      <c r="K24" s="103">
        <v>0</v>
      </c>
      <c r="L24" s="103">
        <v>0</v>
      </c>
      <c r="M24" s="103">
        <v>3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236"/>
      <c r="T24" s="237" t="s">
        <v>110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151</v>
      </c>
      <c r="B25" s="5">
        <v>48</v>
      </c>
      <c r="C25" s="102">
        <v>20</v>
      </c>
      <c r="D25" s="229">
        <v>9</v>
      </c>
      <c r="E25" s="232">
        <v>11</v>
      </c>
      <c r="F25" s="103">
        <v>2</v>
      </c>
      <c r="G25" s="103">
        <v>9</v>
      </c>
      <c r="H25" s="103">
        <v>1</v>
      </c>
      <c r="I25" s="103">
        <v>2</v>
      </c>
      <c r="J25" s="103">
        <v>1</v>
      </c>
      <c r="K25" s="227">
        <v>4</v>
      </c>
      <c r="L25" s="103">
        <v>0</v>
      </c>
      <c r="M25" s="227">
        <v>1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236"/>
      <c r="T25" s="237" t="s">
        <v>112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150</v>
      </c>
      <c r="B26" s="5">
        <v>48</v>
      </c>
      <c r="C26" s="102">
        <v>20</v>
      </c>
      <c r="D26" s="103">
        <v>9</v>
      </c>
      <c r="E26" s="103">
        <v>11</v>
      </c>
      <c r="F26" s="103">
        <v>3</v>
      </c>
      <c r="G26" s="103">
        <v>8</v>
      </c>
      <c r="H26" s="103">
        <v>2</v>
      </c>
      <c r="I26" s="103">
        <v>2</v>
      </c>
      <c r="J26" s="103">
        <v>1</v>
      </c>
      <c r="K26" s="227">
        <v>3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236"/>
      <c r="T26" s="237" t="s">
        <v>100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149</v>
      </c>
      <c r="B27" s="5">
        <v>49</v>
      </c>
      <c r="C27" s="102">
        <v>19</v>
      </c>
      <c r="D27" s="227">
        <v>7</v>
      </c>
      <c r="E27" s="232">
        <v>12</v>
      </c>
      <c r="F27" s="103">
        <v>3</v>
      </c>
      <c r="G27" s="103">
        <v>9</v>
      </c>
      <c r="H27" s="103">
        <v>2</v>
      </c>
      <c r="I27" s="103">
        <v>2</v>
      </c>
      <c r="J27" s="103">
        <v>1</v>
      </c>
      <c r="K27" s="227">
        <v>3</v>
      </c>
      <c r="L27" s="103">
        <v>0</v>
      </c>
      <c r="M27" s="227">
        <v>1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236"/>
      <c r="T27" s="237" t="s">
        <v>102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148</v>
      </c>
      <c r="B28" s="5">
        <v>45</v>
      </c>
      <c r="C28" s="102">
        <v>19</v>
      </c>
      <c r="D28" s="103">
        <v>10</v>
      </c>
      <c r="E28" s="103">
        <v>9</v>
      </c>
      <c r="F28" s="103">
        <v>2</v>
      </c>
      <c r="G28" s="103">
        <v>7</v>
      </c>
      <c r="H28" s="103">
        <v>1</v>
      </c>
      <c r="I28" s="103">
        <v>2</v>
      </c>
      <c r="J28" s="103">
        <v>1</v>
      </c>
      <c r="K28" s="227">
        <v>3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236"/>
      <c r="T28" s="237" t="s">
        <v>104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47" t="s">
        <v>147</v>
      </c>
      <c r="B29" s="5">
        <v>22</v>
      </c>
      <c r="C29" s="102">
        <v>5</v>
      </c>
      <c r="D29" s="227">
        <v>0</v>
      </c>
      <c r="E29" s="227">
        <v>5</v>
      </c>
      <c r="F29" s="103">
        <v>0</v>
      </c>
      <c r="G29" s="103">
        <v>5</v>
      </c>
      <c r="H29" s="103">
        <v>1</v>
      </c>
      <c r="I29" s="103">
        <v>2</v>
      </c>
      <c r="J29" s="103">
        <v>0</v>
      </c>
      <c r="K29" s="227">
        <v>1</v>
      </c>
      <c r="L29" s="103">
        <v>0</v>
      </c>
      <c r="M29" s="227">
        <v>1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236"/>
      <c r="T29" s="237" t="s">
        <v>106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146</v>
      </c>
      <c r="B30" s="5">
        <v>26</v>
      </c>
      <c r="C30" s="102">
        <v>3</v>
      </c>
      <c r="D30" s="227">
        <v>1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229">
        <v>1</v>
      </c>
      <c r="P30" s="103">
        <v>0</v>
      </c>
      <c r="Q30" s="103">
        <v>0</v>
      </c>
      <c r="R30" s="103">
        <v>0</v>
      </c>
      <c r="S30" s="236"/>
      <c r="T30" s="237" t="s">
        <v>108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47" t="s">
        <v>137</v>
      </c>
      <c r="B31" s="234">
        <v>31</v>
      </c>
      <c r="C31" s="235">
        <v>5</v>
      </c>
      <c r="D31" s="233">
        <v>0</v>
      </c>
      <c r="E31" s="233">
        <v>5</v>
      </c>
      <c r="F31" s="233">
        <v>0</v>
      </c>
      <c r="G31" s="233">
        <v>5</v>
      </c>
      <c r="H31" s="233">
        <v>1</v>
      </c>
      <c r="I31" s="233">
        <v>1</v>
      </c>
      <c r="J31" s="233">
        <v>0</v>
      </c>
      <c r="K31" s="233">
        <v>0</v>
      </c>
      <c r="L31" s="233">
        <v>1</v>
      </c>
      <c r="M31" s="233">
        <v>2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110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138</v>
      </c>
      <c r="B32" s="234">
        <v>49</v>
      </c>
      <c r="C32" s="235">
        <v>19</v>
      </c>
      <c r="D32" s="229">
        <v>7</v>
      </c>
      <c r="E32" s="232">
        <v>12</v>
      </c>
      <c r="F32" s="233">
        <v>2</v>
      </c>
      <c r="G32" s="233">
        <v>10</v>
      </c>
      <c r="H32" s="233">
        <v>2</v>
      </c>
      <c r="I32" s="233">
        <v>2</v>
      </c>
      <c r="J32" s="233">
        <v>1</v>
      </c>
      <c r="K32" s="227">
        <v>3</v>
      </c>
      <c r="L32" s="233">
        <v>1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112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139</v>
      </c>
      <c r="B33" s="234">
        <v>49</v>
      </c>
      <c r="C33" s="235">
        <v>21</v>
      </c>
      <c r="D33" s="229">
        <v>9</v>
      </c>
      <c r="E33" s="232">
        <v>11</v>
      </c>
      <c r="F33" s="233">
        <v>2</v>
      </c>
      <c r="G33" s="233">
        <v>9</v>
      </c>
      <c r="H33" s="233">
        <v>1</v>
      </c>
      <c r="I33" s="233">
        <v>2</v>
      </c>
      <c r="J33" s="233">
        <v>1</v>
      </c>
      <c r="K33" s="227">
        <v>4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100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140</v>
      </c>
      <c r="B34" s="234">
        <v>49</v>
      </c>
      <c r="C34" s="235">
        <v>22</v>
      </c>
      <c r="D34" s="227">
        <v>0</v>
      </c>
      <c r="E34" s="229">
        <v>2</v>
      </c>
      <c r="F34" s="233">
        <v>0</v>
      </c>
      <c r="G34" s="233">
        <v>2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2</v>
      </c>
      <c r="O34" s="233">
        <v>0</v>
      </c>
      <c r="P34" s="233">
        <v>0</v>
      </c>
      <c r="Q34" s="227">
        <v>1</v>
      </c>
      <c r="R34" s="227">
        <v>19</v>
      </c>
      <c r="S34" s="236"/>
      <c r="T34" s="237" t="s">
        <v>102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141</v>
      </c>
      <c r="B35" s="234">
        <v>48</v>
      </c>
      <c r="C35" s="235">
        <v>19</v>
      </c>
      <c r="D35" s="227">
        <v>0</v>
      </c>
      <c r="E35" s="227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27">
        <v>2</v>
      </c>
      <c r="R35" s="227">
        <v>17</v>
      </c>
      <c r="S35" s="236"/>
      <c r="T35" s="237" t="s">
        <v>104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142</v>
      </c>
      <c r="B36" s="234">
        <v>20</v>
      </c>
      <c r="C36" s="235">
        <v>4</v>
      </c>
      <c r="D36" s="233">
        <v>0</v>
      </c>
      <c r="E36" s="227">
        <v>1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1</v>
      </c>
      <c r="O36" s="227">
        <v>0</v>
      </c>
      <c r="P36" s="227">
        <v>2</v>
      </c>
      <c r="Q36" s="227">
        <v>2</v>
      </c>
      <c r="R36" s="227">
        <v>1</v>
      </c>
      <c r="S36" s="236"/>
      <c r="T36" s="237" t="s">
        <v>106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143</v>
      </c>
      <c r="B37" s="234">
        <v>20</v>
      </c>
      <c r="C37" s="235">
        <v>2</v>
      </c>
      <c r="D37" s="233">
        <v>0</v>
      </c>
      <c r="E37" s="227">
        <v>1</v>
      </c>
      <c r="F37" s="233">
        <v>0</v>
      </c>
      <c r="G37" s="233">
        <v>1</v>
      </c>
      <c r="H37" s="233">
        <v>0</v>
      </c>
      <c r="I37" s="233">
        <v>1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1</v>
      </c>
      <c r="P37" s="233">
        <v>0</v>
      </c>
      <c r="Q37" s="233">
        <v>0</v>
      </c>
      <c r="R37" s="233">
        <v>0</v>
      </c>
      <c r="S37" s="236"/>
      <c r="T37" s="237" t="s">
        <v>108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47" t="s">
        <v>144</v>
      </c>
      <c r="B38" s="234">
        <v>28</v>
      </c>
      <c r="C38" s="235">
        <v>6</v>
      </c>
      <c r="D38" s="233">
        <v>0</v>
      </c>
      <c r="E38" s="233">
        <v>6</v>
      </c>
      <c r="F38" s="233">
        <v>0</v>
      </c>
      <c r="G38" s="233">
        <v>6</v>
      </c>
      <c r="H38" s="233">
        <v>0</v>
      </c>
      <c r="I38" s="233">
        <v>1</v>
      </c>
      <c r="J38" s="233">
        <v>1</v>
      </c>
      <c r="K38" s="233">
        <v>0</v>
      </c>
      <c r="L38" s="233">
        <v>0</v>
      </c>
      <c r="M38" s="227">
        <v>4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110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145</v>
      </c>
      <c r="B39" s="234">
        <v>50</v>
      </c>
      <c r="C39" s="235">
        <v>20</v>
      </c>
      <c r="D39" s="229">
        <v>9</v>
      </c>
      <c r="E39" s="232">
        <v>11</v>
      </c>
      <c r="F39" s="233">
        <v>3</v>
      </c>
      <c r="G39" s="233">
        <v>8</v>
      </c>
      <c r="H39" s="233">
        <v>1</v>
      </c>
      <c r="I39" s="233">
        <v>2</v>
      </c>
      <c r="J39" s="233">
        <v>2</v>
      </c>
      <c r="K39" s="227">
        <v>2</v>
      </c>
      <c r="L39" s="233">
        <v>0</v>
      </c>
      <c r="M39" s="227">
        <v>1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112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/>
      <c r="B40" s="110"/>
      <c r="C40" s="240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4"/>
      <c r="T40" s="237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/>
      <c r="B41" s="110"/>
      <c r="C41" s="240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4"/>
      <c r="T41" s="237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/>
      <c r="B42" s="110"/>
      <c r="C42" s="240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4"/>
      <c r="T42" s="237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0"/>
      <c r="B43" s="110"/>
      <c r="C43" s="240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4"/>
      <c r="T43" s="237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Bot="1" thickTop="1">
      <c r="A44" s="230"/>
      <c r="B44" s="110"/>
      <c r="C44" s="240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4"/>
      <c r="T44" s="237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 thickBot="1" thickTop="1">
      <c r="A45" s="230"/>
      <c r="B45" s="110"/>
      <c r="C45" s="240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4"/>
      <c r="T45" s="237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 thickBot="1" thickTop="1">
      <c r="A46" s="230"/>
      <c r="B46" s="234"/>
      <c r="C46" s="235"/>
      <c r="D46" s="229"/>
      <c r="E46" s="232"/>
      <c r="F46" s="233"/>
      <c r="G46" s="233"/>
      <c r="H46" s="233"/>
      <c r="I46" s="233"/>
      <c r="J46" s="233"/>
      <c r="K46" s="227"/>
      <c r="L46" s="227"/>
      <c r="M46" s="233"/>
      <c r="N46" s="233"/>
      <c r="O46" s="233"/>
      <c r="P46" s="233"/>
      <c r="Q46" s="233"/>
      <c r="R46" s="233"/>
      <c r="S46" s="236"/>
      <c r="T46" s="237"/>
      <c r="U46" s="92"/>
      <c r="V46" s="92"/>
      <c r="W46" s="166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 thickTop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63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6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6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6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63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24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64"/>
      <c r="U52" s="92"/>
      <c r="V52" s="92"/>
      <c r="W52" s="92"/>
      <c r="X52" s="92"/>
    </row>
    <row r="53" spans="1:22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U53" s="92"/>
      <c r="V53" s="92"/>
    </row>
    <row r="54" spans="1:24" ht="14.25" customHeight="1">
      <c r="A54" s="91"/>
      <c r="U54" s="166"/>
      <c r="V54" s="166"/>
      <c r="W54" s="166"/>
      <c r="X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26" customWidth="1"/>
    <col min="20" max="20" width="4.421875" style="0" customWidth="1"/>
  </cols>
  <sheetData>
    <row r="1" spans="1:18" ht="32.25" customHeight="1" thickBot="1">
      <c r="A1" s="258" t="s">
        <v>34</v>
      </c>
      <c r="B1" s="259"/>
      <c r="C1" s="54"/>
      <c r="D1" s="54" t="s">
        <v>90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9"/>
      <c r="B2" s="259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9"/>
      <c r="B3" s="259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9"/>
      <c r="B4" s="259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59"/>
      <c r="B5" s="259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65"/>
    </row>
    <row r="6" spans="1:19" ht="28.5" customHeight="1" thickBot="1" thickTop="1">
      <c r="A6" s="259"/>
      <c r="B6" s="259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65"/>
    </row>
    <row r="7" spans="1:20" ht="64.5" customHeight="1" thickBot="1" thickTop="1">
      <c r="A7" s="88"/>
      <c r="B7" s="224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1" ht="14.25" thickBot="1" thickTop="1">
      <c r="A8" s="90" t="s">
        <v>0</v>
      </c>
      <c r="B8" s="7">
        <f aca="true" t="shared" si="0" ref="B8:R8">SUM(B12:B43)</f>
        <v>1259</v>
      </c>
      <c r="C8" s="7">
        <f t="shared" si="0"/>
        <v>415</v>
      </c>
      <c r="D8" s="47">
        <f t="shared" si="0"/>
        <v>143</v>
      </c>
      <c r="E8" s="32">
        <f t="shared" si="0"/>
        <v>205</v>
      </c>
      <c r="F8" s="35">
        <f t="shared" si="0"/>
        <v>39</v>
      </c>
      <c r="G8" s="38">
        <f t="shared" si="0"/>
        <v>165</v>
      </c>
      <c r="H8" s="42">
        <f t="shared" si="0"/>
        <v>25</v>
      </c>
      <c r="I8" s="42">
        <f t="shared" si="0"/>
        <v>33</v>
      </c>
      <c r="J8" s="42">
        <f t="shared" si="0"/>
        <v>17</v>
      </c>
      <c r="K8" s="42">
        <f>SUM(K12:K43)</f>
        <v>47</v>
      </c>
      <c r="L8" s="42">
        <f>SUM(L12:L43)</f>
        <v>2</v>
      </c>
      <c r="M8" s="42">
        <f>SUM(M12:M43)</f>
        <v>35</v>
      </c>
      <c r="N8" s="42">
        <f t="shared" si="0"/>
        <v>5</v>
      </c>
      <c r="O8" s="42">
        <f t="shared" si="0"/>
        <v>10</v>
      </c>
      <c r="P8" s="42">
        <f t="shared" si="0"/>
        <v>0</v>
      </c>
      <c r="Q8" s="42">
        <f t="shared" si="0"/>
        <v>19</v>
      </c>
      <c r="R8" s="42">
        <f t="shared" si="0"/>
        <v>36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0.344578313253012</v>
      </c>
      <c r="E9" s="33">
        <f t="shared" si="1"/>
        <v>0.4939759036144578</v>
      </c>
      <c r="F9" s="36">
        <f t="shared" si="1"/>
        <v>0.09397590361445783</v>
      </c>
      <c r="G9" s="39">
        <f t="shared" si="1"/>
        <v>0.39759036144578314</v>
      </c>
      <c r="H9" s="43">
        <f t="shared" si="1"/>
        <v>0.060240963855421686</v>
      </c>
      <c r="I9" s="43">
        <f t="shared" si="1"/>
        <v>0.07951807228915662</v>
      </c>
      <c r="J9" s="43">
        <f t="shared" si="1"/>
        <v>0.04096385542168675</v>
      </c>
      <c r="K9" s="43">
        <f t="shared" si="1"/>
        <v>0.11325301204819277</v>
      </c>
      <c r="L9" s="43">
        <f t="shared" si="1"/>
        <v>0.004819277108433735</v>
      </c>
      <c r="M9" s="43">
        <f t="shared" si="1"/>
        <v>0.08433734939759036</v>
      </c>
      <c r="N9" s="43">
        <f t="shared" si="1"/>
        <v>0.012048192771084338</v>
      </c>
      <c r="O9" s="62">
        <f t="shared" si="1"/>
        <v>0.024096385542168676</v>
      </c>
      <c r="P9" s="77">
        <f t="shared" si="1"/>
        <v>0</v>
      </c>
      <c r="Q9" s="66">
        <f t="shared" si="1"/>
        <v>0.04578313253012048</v>
      </c>
      <c r="R9" s="72">
        <f t="shared" si="1"/>
        <v>0.08674698795180723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40.61290322580645</v>
      </c>
      <c r="C10" s="9">
        <f>C8/C9</f>
        <v>13.387096774193548</v>
      </c>
      <c r="D10" s="49">
        <f aca="true" t="shared" si="2" ref="D10:R10">D8/$C$9</f>
        <v>4.612903225806452</v>
      </c>
      <c r="E10" s="34">
        <f t="shared" si="2"/>
        <v>6.612903225806452</v>
      </c>
      <c r="F10" s="37">
        <f t="shared" si="2"/>
        <v>1.2580645161290323</v>
      </c>
      <c r="G10" s="40">
        <f t="shared" si="2"/>
        <v>5.32258064516129</v>
      </c>
      <c r="H10" s="44">
        <f t="shared" si="2"/>
        <v>0.8064516129032258</v>
      </c>
      <c r="I10" s="44">
        <f t="shared" si="2"/>
        <v>1.064516129032258</v>
      </c>
      <c r="J10" s="44">
        <f t="shared" si="2"/>
        <v>0.5483870967741935</v>
      </c>
      <c r="K10" s="44">
        <f>K8/$C$9</f>
        <v>1.5161290322580645</v>
      </c>
      <c r="L10" s="44">
        <f>L8/$C$9</f>
        <v>0.06451612903225806</v>
      </c>
      <c r="M10" s="44">
        <f t="shared" si="2"/>
        <v>1.1290322580645162</v>
      </c>
      <c r="N10" s="44">
        <f t="shared" si="2"/>
        <v>0.16129032258064516</v>
      </c>
      <c r="O10" s="63">
        <f t="shared" si="2"/>
        <v>0.3225806451612903</v>
      </c>
      <c r="P10" s="78">
        <f t="shared" si="2"/>
        <v>0</v>
      </c>
      <c r="Q10" s="67">
        <f t="shared" si="2"/>
        <v>0.6129032258064516</v>
      </c>
      <c r="R10" s="73">
        <f t="shared" si="2"/>
        <v>1.1612903225806452</v>
      </c>
      <c r="T10" s="140" t="s">
        <v>60</v>
      </c>
      <c r="U10" s="92"/>
    </row>
    <row r="11" spans="1:52" ht="14.25" customHeight="1" thickBot="1" thickTop="1">
      <c r="A11" s="159" t="s">
        <v>64</v>
      </c>
      <c r="B11" s="139" t="s">
        <v>63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144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195</v>
      </c>
      <c r="B12" s="234">
        <v>35</v>
      </c>
      <c r="C12" s="235">
        <v>5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5</v>
      </c>
      <c r="P12" s="233">
        <v>0</v>
      </c>
      <c r="Q12" s="233">
        <v>0</v>
      </c>
      <c r="R12" s="233">
        <v>0</v>
      </c>
      <c r="S12" s="236"/>
      <c r="T12" s="237" t="s">
        <v>108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194</v>
      </c>
      <c r="B13" s="234">
        <v>36</v>
      </c>
      <c r="C13" s="235">
        <v>10</v>
      </c>
      <c r="D13" s="233">
        <v>0</v>
      </c>
      <c r="E13" s="233">
        <v>10</v>
      </c>
      <c r="F13" s="233">
        <v>2</v>
      </c>
      <c r="G13" s="233">
        <v>8</v>
      </c>
      <c r="H13" s="233">
        <v>2</v>
      </c>
      <c r="I13" s="233">
        <v>1</v>
      </c>
      <c r="J13" s="233">
        <v>0</v>
      </c>
      <c r="K13" s="233">
        <v>0</v>
      </c>
      <c r="L13" s="233">
        <v>0</v>
      </c>
      <c r="M13" s="233">
        <v>5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110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193</v>
      </c>
      <c r="B14" s="234">
        <v>54</v>
      </c>
      <c r="C14" s="235">
        <v>18</v>
      </c>
      <c r="D14" s="229">
        <v>7</v>
      </c>
      <c r="E14" s="232">
        <v>11</v>
      </c>
      <c r="F14" s="233">
        <v>2</v>
      </c>
      <c r="G14" s="233">
        <v>9</v>
      </c>
      <c r="H14" s="233">
        <v>0</v>
      </c>
      <c r="I14" s="233">
        <v>2</v>
      </c>
      <c r="J14" s="233">
        <v>1</v>
      </c>
      <c r="K14" s="227">
        <v>3</v>
      </c>
      <c r="L14" s="227">
        <v>1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112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192</v>
      </c>
      <c r="B15" s="234">
        <v>59</v>
      </c>
      <c r="C15" s="235">
        <v>21</v>
      </c>
      <c r="D15" s="229">
        <v>6</v>
      </c>
      <c r="E15" s="232">
        <v>15</v>
      </c>
      <c r="F15" s="233">
        <v>2</v>
      </c>
      <c r="G15" s="233">
        <v>13</v>
      </c>
      <c r="H15" s="233">
        <v>2</v>
      </c>
      <c r="I15" s="233">
        <v>2</v>
      </c>
      <c r="J15" s="233">
        <v>1</v>
      </c>
      <c r="K15" s="227">
        <v>4</v>
      </c>
      <c r="L15" s="233">
        <v>0</v>
      </c>
      <c r="M15" s="227">
        <v>4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100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191</v>
      </c>
      <c r="B16" s="234">
        <v>55</v>
      </c>
      <c r="C16" s="235">
        <v>22</v>
      </c>
      <c r="D16" s="229">
        <v>9</v>
      </c>
      <c r="E16" s="232">
        <v>13</v>
      </c>
      <c r="F16" s="233">
        <v>4</v>
      </c>
      <c r="G16" s="233">
        <v>9</v>
      </c>
      <c r="H16" s="233">
        <v>1</v>
      </c>
      <c r="I16" s="233">
        <v>2</v>
      </c>
      <c r="J16" s="233">
        <v>2</v>
      </c>
      <c r="K16" s="227">
        <v>2</v>
      </c>
      <c r="L16" s="233">
        <v>0</v>
      </c>
      <c r="M16" s="227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102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190</v>
      </c>
      <c r="B17" s="234">
        <v>54</v>
      </c>
      <c r="C17" s="235">
        <v>19</v>
      </c>
      <c r="D17" s="233">
        <v>9</v>
      </c>
      <c r="E17" s="233">
        <v>10</v>
      </c>
      <c r="F17" s="233">
        <v>2</v>
      </c>
      <c r="G17" s="233">
        <v>8</v>
      </c>
      <c r="H17" s="233">
        <v>1</v>
      </c>
      <c r="I17" s="233">
        <v>2</v>
      </c>
      <c r="J17" s="233">
        <v>1</v>
      </c>
      <c r="K17" s="227">
        <v>4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104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47" t="s">
        <v>189</v>
      </c>
      <c r="B18" s="234">
        <v>23</v>
      </c>
      <c r="C18" s="235">
        <v>4</v>
      </c>
      <c r="D18" s="227">
        <v>0</v>
      </c>
      <c r="E18" s="227">
        <v>4</v>
      </c>
      <c r="F18" s="233">
        <v>0</v>
      </c>
      <c r="G18" s="233">
        <v>4</v>
      </c>
      <c r="H18" s="233">
        <v>0</v>
      </c>
      <c r="I18" s="233">
        <v>1</v>
      </c>
      <c r="J18" s="233">
        <v>0</v>
      </c>
      <c r="K18" s="227">
        <v>2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106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188</v>
      </c>
      <c r="B19" s="234">
        <v>19</v>
      </c>
      <c r="C19" s="235">
        <v>3</v>
      </c>
      <c r="D19" s="233">
        <v>0</v>
      </c>
      <c r="E19" s="227">
        <v>1</v>
      </c>
      <c r="F19" s="233">
        <v>0</v>
      </c>
      <c r="G19" s="233">
        <v>1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1</v>
      </c>
      <c r="O19" s="229">
        <v>2</v>
      </c>
      <c r="P19" s="233">
        <v>0</v>
      </c>
      <c r="Q19" s="233">
        <v>0</v>
      </c>
      <c r="R19" s="233">
        <v>0</v>
      </c>
      <c r="S19" s="236"/>
      <c r="T19" s="237" t="s">
        <v>108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47" t="s">
        <v>186</v>
      </c>
      <c r="B20" s="234">
        <v>31</v>
      </c>
      <c r="C20" s="235">
        <v>6</v>
      </c>
      <c r="D20" s="233">
        <v>0</v>
      </c>
      <c r="E20" s="233">
        <v>6</v>
      </c>
      <c r="F20" s="233">
        <v>0</v>
      </c>
      <c r="G20" s="233">
        <v>6</v>
      </c>
      <c r="H20" s="233">
        <v>1</v>
      </c>
      <c r="I20" s="233">
        <v>1</v>
      </c>
      <c r="J20" s="233">
        <v>0</v>
      </c>
      <c r="K20" s="233">
        <v>0</v>
      </c>
      <c r="L20" s="233">
        <v>0</v>
      </c>
      <c r="M20" s="227">
        <v>3</v>
      </c>
      <c r="N20" s="233">
        <v>1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110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185</v>
      </c>
      <c r="B21" s="234">
        <v>59</v>
      </c>
      <c r="C21" s="235">
        <v>25</v>
      </c>
      <c r="D21" s="229">
        <v>8</v>
      </c>
      <c r="E21" s="232">
        <v>15</v>
      </c>
      <c r="F21" s="233">
        <v>4</v>
      </c>
      <c r="G21" s="233">
        <v>11</v>
      </c>
      <c r="H21" s="233">
        <v>2</v>
      </c>
      <c r="I21" s="233">
        <v>2</v>
      </c>
      <c r="J21" s="233">
        <v>1</v>
      </c>
      <c r="K21" s="227">
        <v>4</v>
      </c>
      <c r="L21" s="233">
        <v>0</v>
      </c>
      <c r="M21" s="227">
        <v>3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112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184</v>
      </c>
      <c r="B22" s="234">
        <v>48</v>
      </c>
      <c r="C22" s="235">
        <v>19</v>
      </c>
      <c r="D22" s="229">
        <v>6</v>
      </c>
      <c r="E22" s="247">
        <v>13</v>
      </c>
      <c r="F22" s="233">
        <v>1</v>
      </c>
      <c r="G22" s="233">
        <v>12</v>
      </c>
      <c r="H22" s="233">
        <v>1</v>
      </c>
      <c r="I22" s="233">
        <v>1</v>
      </c>
      <c r="J22" s="233">
        <v>2</v>
      </c>
      <c r="K22" s="227">
        <v>5</v>
      </c>
      <c r="L22" s="233">
        <v>0</v>
      </c>
      <c r="M22" s="227">
        <v>3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100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183</v>
      </c>
      <c r="B23" s="234">
        <v>45</v>
      </c>
      <c r="C23" s="235">
        <v>17</v>
      </c>
      <c r="D23" s="229">
        <v>8</v>
      </c>
      <c r="E23" s="232">
        <v>9</v>
      </c>
      <c r="F23" s="233">
        <v>2</v>
      </c>
      <c r="G23" s="233">
        <v>7</v>
      </c>
      <c r="H23" s="233">
        <v>1</v>
      </c>
      <c r="I23" s="233">
        <v>2</v>
      </c>
      <c r="J23" s="233">
        <v>1</v>
      </c>
      <c r="K23" s="233">
        <v>2</v>
      </c>
      <c r="L23" s="233">
        <v>0</v>
      </c>
      <c r="M23" s="233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102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182</v>
      </c>
      <c r="B24" s="234">
        <v>49</v>
      </c>
      <c r="C24" s="235">
        <v>18</v>
      </c>
      <c r="D24" s="229">
        <v>5</v>
      </c>
      <c r="E24" s="229">
        <v>7</v>
      </c>
      <c r="F24" s="233">
        <v>2</v>
      </c>
      <c r="G24" s="233">
        <v>5</v>
      </c>
      <c r="H24" s="233">
        <v>0</v>
      </c>
      <c r="I24" s="233">
        <v>1</v>
      </c>
      <c r="J24" s="233">
        <v>1</v>
      </c>
      <c r="K24" s="233">
        <v>2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27">
        <v>1</v>
      </c>
      <c r="R24" s="227">
        <v>5</v>
      </c>
      <c r="S24" s="236"/>
      <c r="T24" s="237" t="s">
        <v>104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181</v>
      </c>
      <c r="B25" s="234">
        <v>27</v>
      </c>
      <c r="C25" s="235">
        <v>6</v>
      </c>
      <c r="D25" s="227">
        <v>0</v>
      </c>
      <c r="E25" s="227">
        <v>2</v>
      </c>
      <c r="F25" s="233">
        <v>0</v>
      </c>
      <c r="G25" s="233">
        <v>2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2</v>
      </c>
      <c r="O25" s="233">
        <v>0</v>
      </c>
      <c r="P25" s="233">
        <v>0</v>
      </c>
      <c r="Q25" s="227">
        <v>1</v>
      </c>
      <c r="R25" s="227">
        <v>3</v>
      </c>
      <c r="S25" s="236"/>
      <c r="T25" s="237" t="s">
        <v>106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187</v>
      </c>
      <c r="B26" s="234">
        <v>29</v>
      </c>
      <c r="C26" s="235">
        <v>4</v>
      </c>
      <c r="D26" s="233">
        <v>0</v>
      </c>
      <c r="E26" s="227">
        <v>1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27">
        <v>3</v>
      </c>
      <c r="S26" s="236"/>
      <c r="T26" s="237" t="s">
        <v>108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180</v>
      </c>
      <c r="B27" s="234">
        <v>25</v>
      </c>
      <c r="C27" s="235">
        <v>3</v>
      </c>
      <c r="D27" s="233">
        <v>0</v>
      </c>
      <c r="E27" s="227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27">
        <v>1</v>
      </c>
      <c r="R27" s="227">
        <v>2</v>
      </c>
      <c r="S27" s="236"/>
      <c r="T27" s="237" t="s">
        <v>110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179</v>
      </c>
      <c r="B28" s="234">
        <v>50</v>
      </c>
      <c r="C28" s="235">
        <v>22</v>
      </c>
      <c r="D28" s="233">
        <v>9</v>
      </c>
      <c r="E28" s="233">
        <v>13</v>
      </c>
      <c r="F28" s="233">
        <v>3</v>
      </c>
      <c r="G28" s="233">
        <v>10</v>
      </c>
      <c r="H28" s="233">
        <v>2</v>
      </c>
      <c r="I28" s="233">
        <v>2</v>
      </c>
      <c r="J28" s="233">
        <v>1</v>
      </c>
      <c r="K28" s="227">
        <v>3</v>
      </c>
      <c r="L28" s="227">
        <v>1</v>
      </c>
      <c r="M28" s="227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112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178</v>
      </c>
      <c r="B29" s="234">
        <v>50</v>
      </c>
      <c r="C29" s="235">
        <v>18</v>
      </c>
      <c r="D29" s="232">
        <v>18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100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177</v>
      </c>
      <c r="B30" s="234">
        <v>48</v>
      </c>
      <c r="C30" s="235">
        <v>19</v>
      </c>
      <c r="D30" s="229">
        <v>9</v>
      </c>
      <c r="E30" s="232">
        <v>10</v>
      </c>
      <c r="F30" s="233">
        <v>3</v>
      </c>
      <c r="G30" s="233">
        <v>7</v>
      </c>
      <c r="H30" s="233">
        <v>1</v>
      </c>
      <c r="I30" s="233">
        <v>2</v>
      </c>
      <c r="J30" s="233">
        <v>1</v>
      </c>
      <c r="K30" s="227">
        <v>1</v>
      </c>
      <c r="L30" s="233">
        <v>0</v>
      </c>
      <c r="M30" s="227">
        <v>1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102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176</v>
      </c>
      <c r="B31" s="234">
        <v>49</v>
      </c>
      <c r="C31" s="235">
        <v>20</v>
      </c>
      <c r="D31" s="233">
        <v>10</v>
      </c>
      <c r="E31" s="233">
        <v>10</v>
      </c>
      <c r="F31" s="233">
        <v>3</v>
      </c>
      <c r="G31" s="233">
        <v>7</v>
      </c>
      <c r="H31" s="233">
        <v>2</v>
      </c>
      <c r="I31" s="233">
        <v>2</v>
      </c>
      <c r="J31" s="233">
        <v>1</v>
      </c>
      <c r="K31" s="227">
        <v>2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104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175</v>
      </c>
      <c r="B32" s="234">
        <v>21</v>
      </c>
      <c r="C32" s="235">
        <v>3</v>
      </c>
      <c r="D32" s="233">
        <v>3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106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174</v>
      </c>
      <c r="B33" s="234">
        <v>21</v>
      </c>
      <c r="C33" s="235">
        <v>2</v>
      </c>
      <c r="D33" s="233">
        <v>0</v>
      </c>
      <c r="E33" s="227">
        <v>1</v>
      </c>
      <c r="F33" s="233">
        <v>0</v>
      </c>
      <c r="G33" s="233">
        <v>1</v>
      </c>
      <c r="H33" s="233">
        <v>0</v>
      </c>
      <c r="I33" s="233">
        <v>1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29">
        <v>1</v>
      </c>
      <c r="P33" s="233">
        <v>0</v>
      </c>
      <c r="Q33" s="233">
        <v>0</v>
      </c>
      <c r="R33" s="233">
        <v>0</v>
      </c>
      <c r="S33" s="236"/>
      <c r="T33" s="237" t="s">
        <v>108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47" t="s">
        <v>165</v>
      </c>
      <c r="B34" s="234">
        <v>26</v>
      </c>
      <c r="C34" s="235">
        <v>4</v>
      </c>
      <c r="D34" s="233">
        <v>0</v>
      </c>
      <c r="E34" s="233">
        <v>4</v>
      </c>
      <c r="F34" s="233">
        <v>0</v>
      </c>
      <c r="G34" s="233">
        <v>4</v>
      </c>
      <c r="H34" s="233">
        <v>1</v>
      </c>
      <c r="I34" s="233">
        <v>1</v>
      </c>
      <c r="J34" s="233">
        <v>0</v>
      </c>
      <c r="K34" s="233">
        <v>0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110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166</v>
      </c>
      <c r="B35" s="234">
        <v>50</v>
      </c>
      <c r="C35" s="235">
        <v>20</v>
      </c>
      <c r="D35" s="246">
        <v>8</v>
      </c>
      <c r="E35" s="232">
        <v>12</v>
      </c>
      <c r="F35" s="233">
        <v>3</v>
      </c>
      <c r="G35" s="233">
        <v>9</v>
      </c>
      <c r="H35" s="233">
        <v>2</v>
      </c>
      <c r="I35" s="233">
        <v>2</v>
      </c>
      <c r="J35" s="233">
        <v>1</v>
      </c>
      <c r="K35" s="227">
        <v>3</v>
      </c>
      <c r="L35" s="233">
        <v>0</v>
      </c>
      <c r="M35" s="227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112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167</v>
      </c>
      <c r="B36" s="234">
        <v>52</v>
      </c>
      <c r="C36" s="235">
        <v>19</v>
      </c>
      <c r="D36" s="229">
        <v>6</v>
      </c>
      <c r="E36" s="232">
        <v>13</v>
      </c>
      <c r="F36" s="233">
        <v>2</v>
      </c>
      <c r="G36" s="233">
        <v>11</v>
      </c>
      <c r="H36" s="233">
        <v>1</v>
      </c>
      <c r="I36" s="233">
        <v>2</v>
      </c>
      <c r="J36" s="233">
        <v>1</v>
      </c>
      <c r="K36" s="227">
        <v>4</v>
      </c>
      <c r="L36" s="233">
        <v>0</v>
      </c>
      <c r="M36" s="227">
        <v>3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100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168</v>
      </c>
      <c r="B37" s="234">
        <v>50</v>
      </c>
      <c r="C37" s="235">
        <v>20</v>
      </c>
      <c r="D37" s="229">
        <v>7</v>
      </c>
      <c r="E37" s="232">
        <v>13</v>
      </c>
      <c r="F37" s="233">
        <v>3</v>
      </c>
      <c r="G37" s="233">
        <v>10</v>
      </c>
      <c r="H37" s="233">
        <v>2</v>
      </c>
      <c r="I37" s="233">
        <v>2</v>
      </c>
      <c r="J37" s="233">
        <v>1</v>
      </c>
      <c r="K37" s="227">
        <v>2</v>
      </c>
      <c r="L37" s="233">
        <v>0</v>
      </c>
      <c r="M37" s="227">
        <v>2</v>
      </c>
      <c r="N37" s="233">
        <v>1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102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169</v>
      </c>
      <c r="B38" s="234">
        <v>52</v>
      </c>
      <c r="C38" s="235">
        <v>22</v>
      </c>
      <c r="D38" s="229">
        <v>10</v>
      </c>
      <c r="E38" s="232">
        <v>12</v>
      </c>
      <c r="F38" s="233">
        <v>1</v>
      </c>
      <c r="G38" s="233">
        <v>11</v>
      </c>
      <c r="H38" s="233">
        <v>3</v>
      </c>
      <c r="I38" s="233">
        <v>2</v>
      </c>
      <c r="J38" s="233">
        <v>1</v>
      </c>
      <c r="K38" s="227">
        <v>4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104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170</v>
      </c>
      <c r="B39" s="234">
        <v>27</v>
      </c>
      <c r="C39" s="235">
        <v>5</v>
      </c>
      <c r="D39" s="233">
        <v>5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106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171</v>
      </c>
      <c r="B40" s="234">
        <v>21</v>
      </c>
      <c r="C40" s="235">
        <v>2</v>
      </c>
      <c r="D40" s="233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2</v>
      </c>
      <c r="P40" s="233">
        <v>0</v>
      </c>
      <c r="Q40" s="233">
        <v>0</v>
      </c>
      <c r="R40" s="233">
        <v>0</v>
      </c>
      <c r="S40" s="236"/>
      <c r="T40" s="237" t="s">
        <v>108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172</v>
      </c>
      <c r="B41" s="234">
        <v>42</v>
      </c>
      <c r="C41" s="235">
        <v>16</v>
      </c>
      <c r="D41" s="233">
        <v>0</v>
      </c>
      <c r="E41" s="227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27">
        <v>16</v>
      </c>
      <c r="R41" s="233">
        <v>0</v>
      </c>
      <c r="S41" s="236"/>
      <c r="T41" s="237" t="s">
        <v>110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173</v>
      </c>
      <c r="B42" s="234">
        <v>52</v>
      </c>
      <c r="C42" s="235">
        <v>23</v>
      </c>
      <c r="D42" s="227">
        <v>0</v>
      </c>
      <c r="E42" s="227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27">
        <v>23</v>
      </c>
      <c r="S42" s="236"/>
      <c r="T42" s="237" t="s">
        <v>112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7.281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44" customWidth="1"/>
  </cols>
  <sheetData>
    <row r="1" spans="1:29" ht="28.5" customHeight="1" thickBot="1">
      <c r="A1" s="256" t="s">
        <v>34</v>
      </c>
      <c r="B1" s="257"/>
      <c r="C1" s="187"/>
      <c r="D1" s="188" t="s">
        <v>91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9"/>
      <c r="T1" s="190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ht="0" customHeight="1" hidden="1" thickBot="1">
      <c r="A2" s="257"/>
      <c r="B2" s="25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9"/>
      <c r="T2" s="190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 customHeight="1" thickTop="1">
      <c r="A3" s="257"/>
      <c r="B3" s="257"/>
      <c r="C3" s="191"/>
      <c r="D3" s="45" t="s">
        <v>2</v>
      </c>
      <c r="E3" s="12"/>
      <c r="F3" s="13"/>
      <c r="G3" s="15" t="s">
        <v>5</v>
      </c>
      <c r="H3" s="192"/>
      <c r="I3" s="192"/>
      <c r="J3" s="192"/>
      <c r="K3" s="192"/>
      <c r="L3" s="192"/>
      <c r="M3" s="192"/>
      <c r="N3" s="193"/>
      <c r="O3" s="194"/>
      <c r="P3" s="195"/>
      <c r="Q3" s="196"/>
      <c r="R3" s="197"/>
      <c r="S3" s="189"/>
      <c r="T3" s="190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ht="12" customHeight="1">
      <c r="A4" s="257"/>
      <c r="B4" s="257"/>
      <c r="C4" s="191"/>
      <c r="D4" s="46" t="s">
        <v>76</v>
      </c>
      <c r="E4" s="17"/>
      <c r="F4" s="18"/>
      <c r="G4" s="19" t="s">
        <v>7</v>
      </c>
      <c r="H4" s="198"/>
      <c r="I4" s="198"/>
      <c r="J4" s="198"/>
      <c r="K4" s="198"/>
      <c r="L4" s="198"/>
      <c r="M4" s="198"/>
      <c r="N4" s="199"/>
      <c r="O4" s="84" t="s">
        <v>25</v>
      </c>
      <c r="P4" s="85" t="s">
        <v>75</v>
      </c>
      <c r="Q4" s="86" t="s">
        <v>55</v>
      </c>
      <c r="R4" s="87" t="s">
        <v>55</v>
      </c>
      <c r="S4" s="189"/>
      <c r="T4" s="190"/>
      <c r="U4" s="189"/>
      <c r="V4" s="189"/>
      <c r="W4" s="189"/>
      <c r="X4" s="189"/>
      <c r="Y4" s="189"/>
      <c r="Z4" s="189"/>
      <c r="AA4" s="189"/>
      <c r="AB4" s="189"/>
      <c r="AC4" s="189"/>
    </row>
    <row r="5" spans="1:29" ht="27" customHeight="1" thickBot="1">
      <c r="A5" s="257"/>
      <c r="B5" s="257"/>
      <c r="C5" s="117"/>
      <c r="D5" s="46" t="s">
        <v>0</v>
      </c>
      <c r="E5" s="23" t="s">
        <v>48</v>
      </c>
      <c r="F5" s="200"/>
      <c r="G5" s="200"/>
      <c r="H5" s="18"/>
      <c r="I5" s="18"/>
      <c r="J5" s="18"/>
      <c r="K5" s="18"/>
      <c r="L5" s="18"/>
      <c r="M5" s="18"/>
      <c r="N5" s="201"/>
      <c r="O5" s="202"/>
      <c r="P5" s="203"/>
      <c r="Q5" s="141" t="s">
        <v>56</v>
      </c>
      <c r="R5" s="142" t="s">
        <v>57</v>
      </c>
      <c r="S5" s="204"/>
      <c r="T5" s="190"/>
      <c r="U5" s="189"/>
      <c r="V5" s="189"/>
      <c r="W5" s="189"/>
      <c r="X5" s="189"/>
      <c r="Y5" s="189"/>
      <c r="Z5" s="189"/>
      <c r="AA5" s="189"/>
      <c r="AB5" s="189"/>
      <c r="AC5" s="189"/>
    </row>
    <row r="6" spans="1:29" ht="29.25" customHeight="1" thickBot="1" thickTop="1">
      <c r="A6" s="257"/>
      <c r="B6" s="257"/>
      <c r="C6" s="117"/>
      <c r="D6" s="46" t="s">
        <v>46</v>
      </c>
      <c r="E6" s="23" t="s">
        <v>49</v>
      </c>
      <c r="F6" s="27" t="s">
        <v>6</v>
      </c>
      <c r="G6" s="28" t="s">
        <v>8</v>
      </c>
      <c r="H6" s="205"/>
      <c r="I6" s="205"/>
      <c r="J6" s="205"/>
      <c r="K6" s="205"/>
      <c r="L6" s="205"/>
      <c r="M6" s="205"/>
      <c r="N6" s="206"/>
      <c r="O6" s="202"/>
      <c r="P6" s="203"/>
      <c r="Q6" s="207"/>
      <c r="R6" s="208"/>
      <c r="S6" s="204"/>
      <c r="T6" s="190"/>
      <c r="U6" s="189"/>
      <c r="V6" s="189"/>
      <c r="W6" s="189"/>
      <c r="X6" s="189"/>
      <c r="Y6" s="189"/>
      <c r="Z6" s="189"/>
      <c r="AA6" s="189"/>
      <c r="AB6" s="189"/>
      <c r="AC6" s="189"/>
    </row>
    <row r="7" spans="1:29" ht="66" customHeight="1" thickBot="1" thickTop="1">
      <c r="A7" s="88"/>
      <c r="B7" s="183" t="s">
        <v>9</v>
      </c>
      <c r="C7" s="184" t="s">
        <v>1</v>
      </c>
      <c r="D7" s="46" t="s">
        <v>39</v>
      </c>
      <c r="E7" s="96" t="s">
        <v>42</v>
      </c>
      <c r="F7" s="31" t="s">
        <v>38</v>
      </c>
      <c r="G7" s="185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S7" s="189"/>
      <c r="T7" s="190"/>
      <c r="U7" s="190" t="s">
        <v>58</v>
      </c>
      <c r="V7" s="189"/>
      <c r="W7" s="189"/>
      <c r="X7" s="189"/>
      <c r="Y7" s="189"/>
      <c r="Z7" s="189"/>
      <c r="AA7" s="189"/>
      <c r="AB7" s="189"/>
      <c r="AC7" s="189"/>
    </row>
    <row r="8" spans="1:29" ht="14.25" customHeight="1" thickBot="1" thickTop="1">
      <c r="A8" s="186" t="s">
        <v>0</v>
      </c>
      <c r="B8" s="148">
        <f aca="true" t="shared" si="0" ref="B8:Q8">SUM(B12:B44)</f>
        <v>1359</v>
      </c>
      <c r="C8" s="7">
        <f t="shared" si="0"/>
        <v>407</v>
      </c>
      <c r="D8" s="47">
        <f t="shared" si="0"/>
        <v>146</v>
      </c>
      <c r="E8" s="32">
        <f t="shared" si="0"/>
        <v>236</v>
      </c>
      <c r="F8" s="35">
        <f t="shared" si="0"/>
        <v>52</v>
      </c>
      <c r="G8" s="38">
        <f t="shared" si="0"/>
        <v>183</v>
      </c>
      <c r="H8" s="42">
        <f t="shared" si="0"/>
        <v>30</v>
      </c>
      <c r="I8" s="42">
        <f t="shared" si="0"/>
        <v>39</v>
      </c>
      <c r="J8" s="42">
        <f t="shared" si="0"/>
        <v>16</v>
      </c>
      <c r="K8" s="42">
        <f>SUM(K12:K44)</f>
        <v>49</v>
      </c>
      <c r="L8" s="42">
        <f>SUM(L12:L44)</f>
        <v>2</v>
      </c>
      <c r="M8" s="42">
        <f t="shared" si="0"/>
        <v>38</v>
      </c>
      <c r="N8" s="42">
        <f t="shared" si="0"/>
        <v>5</v>
      </c>
      <c r="O8" s="42">
        <f t="shared" si="0"/>
        <v>12</v>
      </c>
      <c r="P8" s="42">
        <f t="shared" si="0"/>
        <v>0</v>
      </c>
      <c r="Q8" s="42">
        <f t="shared" si="0"/>
        <v>8</v>
      </c>
      <c r="R8" s="42">
        <f>SUM(R13:R44)</f>
        <v>3</v>
      </c>
      <c r="S8" s="189"/>
      <c r="T8" s="190"/>
      <c r="U8" s="209" t="s">
        <v>54</v>
      </c>
      <c r="V8" s="189"/>
      <c r="W8" s="189"/>
      <c r="X8" s="189"/>
      <c r="Y8" s="189"/>
      <c r="Z8" s="189"/>
      <c r="AA8" s="189"/>
      <c r="AB8" s="189"/>
      <c r="AC8" s="189"/>
    </row>
    <row r="9" spans="1:29" ht="14.25" thickBot="1" thickTop="1">
      <c r="A9" s="186" t="s">
        <v>3</v>
      </c>
      <c r="B9" s="210"/>
      <c r="C9" s="58">
        <f>COUNT($C12:C44)</f>
        <v>30</v>
      </c>
      <c r="D9" s="48">
        <f aca="true" t="shared" si="1" ref="D9:R9">D8/$C$8</f>
        <v>0.35872235872235875</v>
      </c>
      <c r="E9" s="33">
        <f t="shared" si="1"/>
        <v>0.5798525798525799</v>
      </c>
      <c r="F9" s="36">
        <f t="shared" si="1"/>
        <v>0.12776412776412777</v>
      </c>
      <c r="G9" s="39">
        <f t="shared" si="1"/>
        <v>0.44963144963144963</v>
      </c>
      <c r="H9" s="43">
        <f t="shared" si="1"/>
        <v>0.07371007371007371</v>
      </c>
      <c r="I9" s="43">
        <f t="shared" si="1"/>
        <v>0.09582309582309582</v>
      </c>
      <c r="J9" s="43">
        <f t="shared" si="1"/>
        <v>0.03931203931203931</v>
      </c>
      <c r="K9" s="43">
        <f t="shared" si="1"/>
        <v>0.12039312039312039</v>
      </c>
      <c r="L9" s="43">
        <f t="shared" si="1"/>
        <v>0.004914004914004914</v>
      </c>
      <c r="M9" s="43">
        <f t="shared" si="1"/>
        <v>0.09336609336609336</v>
      </c>
      <c r="N9" s="43">
        <f t="shared" si="1"/>
        <v>0.012285012285012284</v>
      </c>
      <c r="O9" s="62">
        <f t="shared" si="1"/>
        <v>0.029484029484029485</v>
      </c>
      <c r="P9" s="77">
        <f t="shared" si="1"/>
        <v>0</v>
      </c>
      <c r="Q9" s="66">
        <f t="shared" si="1"/>
        <v>0.019656019656019656</v>
      </c>
      <c r="R9" s="72">
        <f t="shared" si="1"/>
        <v>0.007371007371007371</v>
      </c>
      <c r="S9" s="189"/>
      <c r="T9" s="190"/>
      <c r="U9" s="211" t="s">
        <v>59</v>
      </c>
      <c r="V9" s="189"/>
      <c r="W9" s="189"/>
      <c r="X9" s="189"/>
      <c r="Y9" s="189"/>
      <c r="Z9" s="189"/>
      <c r="AA9" s="189"/>
      <c r="AB9" s="189"/>
      <c r="AC9" s="189"/>
    </row>
    <row r="10" spans="1:29" ht="14.25" thickBot="1" thickTop="1">
      <c r="A10" s="186" t="s">
        <v>4</v>
      </c>
      <c r="B10" s="9">
        <f>B8/C9</f>
        <v>45.3</v>
      </c>
      <c r="C10" s="9">
        <f>C8/C9</f>
        <v>13.566666666666666</v>
      </c>
      <c r="D10" s="49">
        <f aca="true" t="shared" si="2" ref="D10:R10">D8/$C$9</f>
        <v>4.866666666666666</v>
      </c>
      <c r="E10" s="34">
        <f t="shared" si="2"/>
        <v>7.866666666666666</v>
      </c>
      <c r="F10" s="37">
        <f t="shared" si="2"/>
        <v>1.7333333333333334</v>
      </c>
      <c r="G10" s="40">
        <f t="shared" si="2"/>
        <v>6.1</v>
      </c>
      <c r="H10" s="44">
        <f t="shared" si="2"/>
        <v>1</v>
      </c>
      <c r="I10" s="44">
        <f t="shared" si="2"/>
        <v>1.3</v>
      </c>
      <c r="J10" s="44">
        <f t="shared" si="2"/>
        <v>0.5333333333333333</v>
      </c>
      <c r="K10" s="44">
        <f>K8/$C$9</f>
        <v>1.6333333333333333</v>
      </c>
      <c r="L10" s="44">
        <f>L8/$C$9</f>
        <v>0.06666666666666667</v>
      </c>
      <c r="M10" s="44">
        <f t="shared" si="2"/>
        <v>1.2666666666666666</v>
      </c>
      <c r="N10" s="44">
        <f t="shared" si="2"/>
        <v>0.16666666666666666</v>
      </c>
      <c r="O10" s="63">
        <f t="shared" si="2"/>
        <v>0.4</v>
      </c>
      <c r="P10" s="78">
        <f t="shared" si="2"/>
        <v>0</v>
      </c>
      <c r="Q10" s="67">
        <f t="shared" si="2"/>
        <v>0.26666666666666666</v>
      </c>
      <c r="R10" s="73">
        <f t="shared" si="2"/>
        <v>0.1</v>
      </c>
      <c r="S10" s="189"/>
      <c r="T10" s="190"/>
      <c r="U10" s="212" t="s">
        <v>60</v>
      </c>
      <c r="V10" s="189"/>
      <c r="W10" s="189"/>
      <c r="X10" s="189"/>
      <c r="Y10" s="189"/>
      <c r="Z10" s="189"/>
      <c r="AA10" s="189"/>
      <c r="AB10" s="189"/>
      <c r="AC10" s="189"/>
    </row>
    <row r="11" spans="1:52" ht="14.25" customHeight="1" thickBot="1" thickTop="1">
      <c r="A11" s="157" t="s">
        <v>64</v>
      </c>
      <c r="B11" s="158" t="s">
        <v>63</v>
      </c>
      <c r="C11" s="189"/>
      <c r="D11" s="189"/>
      <c r="E11" s="189"/>
      <c r="F11" s="1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209"/>
      <c r="T11" s="190"/>
      <c r="U11" s="209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224</v>
      </c>
      <c r="B12" s="234">
        <v>52</v>
      </c>
      <c r="C12" s="235">
        <v>16</v>
      </c>
      <c r="D12" s="233">
        <v>9</v>
      </c>
      <c r="E12" s="233">
        <v>7</v>
      </c>
      <c r="F12" s="233">
        <v>0</v>
      </c>
      <c r="G12" s="233">
        <v>7</v>
      </c>
      <c r="H12" s="233">
        <v>1</v>
      </c>
      <c r="I12" s="233">
        <v>2</v>
      </c>
      <c r="J12" s="233">
        <v>1</v>
      </c>
      <c r="K12" s="227">
        <v>3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104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223</v>
      </c>
      <c r="B13" s="234">
        <v>44</v>
      </c>
      <c r="C13" s="235">
        <v>13</v>
      </c>
      <c r="D13" s="227">
        <v>0</v>
      </c>
      <c r="E13" s="227">
        <v>5</v>
      </c>
      <c r="F13" s="233">
        <v>1</v>
      </c>
      <c r="G13" s="233">
        <v>4</v>
      </c>
      <c r="H13" s="233">
        <v>2</v>
      </c>
      <c r="I13" s="233">
        <v>1</v>
      </c>
      <c r="J13" s="233">
        <v>0</v>
      </c>
      <c r="K13" s="233">
        <v>0</v>
      </c>
      <c r="L13" s="233">
        <v>0</v>
      </c>
      <c r="M13" s="233">
        <v>1</v>
      </c>
      <c r="N13" s="233">
        <v>0</v>
      </c>
      <c r="O13" s="233">
        <v>0</v>
      </c>
      <c r="P13" s="233">
        <v>0</v>
      </c>
      <c r="Q13" s="227">
        <v>5</v>
      </c>
      <c r="R13" s="227">
        <v>3</v>
      </c>
      <c r="S13" s="236"/>
      <c r="T13" s="237" t="s">
        <v>106</v>
      </c>
      <c r="U13" s="128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225</v>
      </c>
      <c r="B14" s="234">
        <v>34</v>
      </c>
      <c r="C14" s="235">
        <v>5</v>
      </c>
      <c r="D14" s="233">
        <v>0</v>
      </c>
      <c r="E14" s="227">
        <v>1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1</v>
      </c>
      <c r="O14" s="229">
        <v>4</v>
      </c>
      <c r="P14" s="233">
        <v>0</v>
      </c>
      <c r="Q14" s="233">
        <v>0</v>
      </c>
      <c r="R14" s="233">
        <v>0</v>
      </c>
      <c r="S14" s="236"/>
      <c r="T14" s="237" t="s">
        <v>108</v>
      </c>
      <c r="U14" s="128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29" ht="14.25" customHeight="1" thickBot="1" thickTop="1">
      <c r="A15" s="147" t="s">
        <v>222</v>
      </c>
      <c r="B15" s="234">
        <v>39</v>
      </c>
      <c r="C15" s="235">
        <v>9</v>
      </c>
      <c r="D15" s="233">
        <v>0</v>
      </c>
      <c r="E15" s="233">
        <v>9</v>
      </c>
      <c r="F15" s="233">
        <v>3</v>
      </c>
      <c r="G15" s="233">
        <v>6</v>
      </c>
      <c r="H15" s="233">
        <v>0</v>
      </c>
      <c r="I15" s="233">
        <v>2</v>
      </c>
      <c r="J15" s="233">
        <v>0</v>
      </c>
      <c r="K15" s="233">
        <v>0</v>
      </c>
      <c r="L15" s="233">
        <v>1</v>
      </c>
      <c r="M15" s="227">
        <v>3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110</v>
      </c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14.25" customHeight="1" thickBot="1" thickTop="1">
      <c r="A16" s="230" t="s">
        <v>221</v>
      </c>
      <c r="B16" s="234">
        <v>61</v>
      </c>
      <c r="C16" s="235">
        <v>20</v>
      </c>
      <c r="D16" s="229">
        <v>10</v>
      </c>
      <c r="E16" s="232">
        <v>10</v>
      </c>
      <c r="F16" s="233">
        <v>3</v>
      </c>
      <c r="G16" s="233">
        <v>7</v>
      </c>
      <c r="H16" s="233">
        <v>1</v>
      </c>
      <c r="I16" s="233">
        <v>2</v>
      </c>
      <c r="J16" s="233">
        <v>1</v>
      </c>
      <c r="K16" s="227">
        <v>2</v>
      </c>
      <c r="L16" s="233">
        <v>0</v>
      </c>
      <c r="M16" s="227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112</v>
      </c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29" ht="14.25" customHeight="1" thickBot="1" thickTop="1">
      <c r="A17" s="230" t="s">
        <v>220</v>
      </c>
      <c r="B17" s="234">
        <v>59</v>
      </c>
      <c r="C17" s="235">
        <v>22</v>
      </c>
      <c r="D17" s="229">
        <v>8</v>
      </c>
      <c r="E17" s="232">
        <v>13</v>
      </c>
      <c r="F17" s="233">
        <v>3</v>
      </c>
      <c r="G17" s="233">
        <v>10</v>
      </c>
      <c r="H17" s="233">
        <v>2</v>
      </c>
      <c r="I17" s="233">
        <v>2</v>
      </c>
      <c r="J17" s="233">
        <v>1</v>
      </c>
      <c r="K17" s="227">
        <v>4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100</v>
      </c>
      <c r="U17" s="189"/>
      <c r="V17" s="189"/>
      <c r="W17" s="189"/>
      <c r="X17" s="189"/>
      <c r="Y17" s="189"/>
      <c r="Z17" s="189"/>
      <c r="AA17" s="189"/>
      <c r="AB17" s="189"/>
      <c r="AC17" s="189"/>
    </row>
    <row r="18" spans="1:29" ht="14.25" customHeight="1" thickBot="1" thickTop="1">
      <c r="A18" s="230" t="s">
        <v>219</v>
      </c>
      <c r="B18" s="234">
        <v>53</v>
      </c>
      <c r="C18" s="235">
        <v>18</v>
      </c>
      <c r="D18" s="229">
        <v>9</v>
      </c>
      <c r="E18" s="232">
        <v>9</v>
      </c>
      <c r="F18" s="233">
        <v>0</v>
      </c>
      <c r="G18" s="233">
        <v>9</v>
      </c>
      <c r="H18" s="233">
        <v>1</v>
      </c>
      <c r="I18" s="233">
        <v>2</v>
      </c>
      <c r="J18" s="233">
        <v>1</v>
      </c>
      <c r="K18" s="227">
        <v>4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102</v>
      </c>
      <c r="U18" s="128"/>
      <c r="V18" s="128"/>
      <c r="W18" s="128"/>
      <c r="X18" s="189"/>
      <c r="Y18" s="189"/>
      <c r="Z18" s="189"/>
      <c r="AA18" s="189"/>
      <c r="AB18" s="189"/>
      <c r="AC18" s="189"/>
    </row>
    <row r="19" spans="1:29" ht="14.25" customHeight="1" thickBot="1" thickTop="1">
      <c r="A19" s="230" t="s">
        <v>218</v>
      </c>
      <c r="B19" s="234">
        <v>59</v>
      </c>
      <c r="C19" s="235">
        <v>22</v>
      </c>
      <c r="D19" s="233">
        <v>11</v>
      </c>
      <c r="E19" s="233">
        <v>11</v>
      </c>
      <c r="F19" s="233">
        <v>3</v>
      </c>
      <c r="G19" s="233">
        <v>8</v>
      </c>
      <c r="H19" s="233">
        <v>1</v>
      </c>
      <c r="I19" s="233">
        <v>2</v>
      </c>
      <c r="J19" s="233">
        <v>1</v>
      </c>
      <c r="K19" s="227">
        <v>3</v>
      </c>
      <c r="L19" s="233">
        <v>0</v>
      </c>
      <c r="M19" s="233">
        <v>0</v>
      </c>
      <c r="N19" s="233">
        <v>1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104</v>
      </c>
      <c r="U19" s="128"/>
      <c r="V19" s="189"/>
      <c r="W19" s="189"/>
      <c r="X19" s="189"/>
      <c r="Y19" s="189"/>
      <c r="Z19" s="189"/>
      <c r="AA19" s="189"/>
      <c r="AB19" s="189"/>
      <c r="AC19" s="189"/>
    </row>
    <row r="20" spans="1:29" ht="14.25" customHeight="1" thickBot="1" thickTop="1">
      <c r="A20" s="230" t="s">
        <v>217</v>
      </c>
      <c r="B20" s="234">
        <v>29</v>
      </c>
      <c r="C20" s="235">
        <v>3</v>
      </c>
      <c r="D20" s="233">
        <v>3</v>
      </c>
      <c r="E20" s="103">
        <v>0</v>
      </c>
      <c r="F20" s="233">
        <v>0</v>
      </c>
      <c r="G20" s="233">
        <v>1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106</v>
      </c>
      <c r="U20" s="128"/>
      <c r="V20" s="128"/>
      <c r="W20" s="128"/>
      <c r="X20" s="189"/>
      <c r="Y20" s="189"/>
      <c r="Z20" s="189"/>
      <c r="AA20" s="189"/>
      <c r="AB20" s="189"/>
      <c r="AC20" s="189"/>
    </row>
    <row r="21" spans="1:29" ht="14.25" customHeight="1" thickBot="1" thickTop="1">
      <c r="A21" s="230" t="s">
        <v>216</v>
      </c>
      <c r="B21" s="234">
        <v>26</v>
      </c>
      <c r="C21" s="235">
        <v>3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27">
        <v>0</v>
      </c>
      <c r="P21" s="233">
        <v>0</v>
      </c>
      <c r="Q21" s="227">
        <v>3</v>
      </c>
      <c r="R21" s="233">
        <v>0</v>
      </c>
      <c r="S21" s="236"/>
      <c r="T21" s="237" t="s">
        <v>108</v>
      </c>
      <c r="U21" s="128"/>
      <c r="V21" s="189"/>
      <c r="W21" s="189"/>
      <c r="X21" s="189"/>
      <c r="Y21" s="189"/>
      <c r="Z21" s="189"/>
      <c r="AA21" s="189"/>
      <c r="AB21" s="189"/>
      <c r="AC21" s="189"/>
    </row>
    <row r="22" spans="1:29" ht="14.25" customHeight="1" thickBot="1" thickTop="1">
      <c r="A22" s="147" t="s">
        <v>215</v>
      </c>
      <c r="B22" s="234">
        <v>38</v>
      </c>
      <c r="C22" s="235">
        <v>6</v>
      </c>
      <c r="D22" s="233">
        <v>0</v>
      </c>
      <c r="E22" s="233">
        <v>6</v>
      </c>
      <c r="F22" s="233">
        <v>1</v>
      </c>
      <c r="G22" s="233">
        <v>5</v>
      </c>
      <c r="H22" s="233">
        <v>1</v>
      </c>
      <c r="I22" s="233">
        <v>1</v>
      </c>
      <c r="J22" s="233">
        <v>0</v>
      </c>
      <c r="K22" s="233">
        <v>0</v>
      </c>
      <c r="L22" s="233">
        <v>0</v>
      </c>
      <c r="M22" s="227">
        <v>3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110</v>
      </c>
      <c r="U22" s="189"/>
      <c r="V22" s="189"/>
      <c r="W22" s="189"/>
      <c r="X22" s="189"/>
      <c r="Y22" s="189"/>
      <c r="Z22" s="189"/>
      <c r="AA22" s="189"/>
      <c r="AB22" s="189"/>
      <c r="AC22" s="189"/>
    </row>
    <row r="23" spans="1:29" ht="14.25" customHeight="1" thickBot="1" thickTop="1">
      <c r="A23" s="230" t="s">
        <v>214</v>
      </c>
      <c r="B23" s="234">
        <v>55</v>
      </c>
      <c r="C23" s="235">
        <v>19</v>
      </c>
      <c r="D23" s="229">
        <v>7</v>
      </c>
      <c r="E23" s="232">
        <v>12</v>
      </c>
      <c r="F23" s="233">
        <v>3</v>
      </c>
      <c r="G23" s="233">
        <v>9</v>
      </c>
      <c r="H23" s="233">
        <v>2</v>
      </c>
      <c r="I23" s="233">
        <v>2</v>
      </c>
      <c r="J23" s="233">
        <v>1</v>
      </c>
      <c r="K23" s="227">
        <v>3</v>
      </c>
      <c r="L23" s="233">
        <v>0</v>
      </c>
      <c r="M23" s="227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112</v>
      </c>
      <c r="U23" s="128"/>
      <c r="V23" s="189"/>
      <c r="W23" s="189"/>
      <c r="X23" s="189"/>
      <c r="Y23" s="189"/>
      <c r="Z23" s="189"/>
      <c r="AA23" s="189"/>
      <c r="AB23" s="189"/>
      <c r="AC23" s="189"/>
    </row>
    <row r="24" spans="1:29" ht="14.25" customHeight="1" thickBot="1" thickTop="1">
      <c r="A24" s="230" t="s">
        <v>213</v>
      </c>
      <c r="B24" s="234">
        <v>55</v>
      </c>
      <c r="C24" s="235">
        <v>19</v>
      </c>
      <c r="D24" s="229">
        <v>8</v>
      </c>
      <c r="E24" s="232">
        <v>11</v>
      </c>
      <c r="F24" s="233">
        <v>3</v>
      </c>
      <c r="G24" s="233">
        <v>8</v>
      </c>
      <c r="H24" s="233">
        <v>1</v>
      </c>
      <c r="I24" s="233">
        <v>2</v>
      </c>
      <c r="J24" s="233">
        <v>1</v>
      </c>
      <c r="K24" s="227">
        <v>3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100</v>
      </c>
      <c r="U24" s="189"/>
      <c r="V24" s="189"/>
      <c r="W24" s="189"/>
      <c r="X24" s="189"/>
      <c r="Y24" s="189"/>
      <c r="Z24" s="189"/>
      <c r="AA24" s="189"/>
      <c r="AB24" s="189"/>
      <c r="AC24" s="189"/>
    </row>
    <row r="25" spans="1:29" ht="14.25" customHeight="1" thickBot="1" thickTop="1">
      <c r="A25" s="230" t="s">
        <v>212</v>
      </c>
      <c r="B25" s="234">
        <v>58</v>
      </c>
      <c r="C25" s="235">
        <v>23</v>
      </c>
      <c r="D25" s="229">
        <v>9</v>
      </c>
      <c r="E25" s="232">
        <v>14</v>
      </c>
      <c r="F25" s="233">
        <v>0</v>
      </c>
      <c r="G25" s="233">
        <v>14</v>
      </c>
      <c r="H25" s="233">
        <v>2</v>
      </c>
      <c r="I25" s="233">
        <v>2</v>
      </c>
      <c r="J25" s="233">
        <v>1</v>
      </c>
      <c r="K25" s="227">
        <v>5</v>
      </c>
      <c r="L25" s="233">
        <v>0</v>
      </c>
      <c r="M25" s="227">
        <v>2</v>
      </c>
      <c r="N25" s="233">
        <v>2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102</v>
      </c>
      <c r="U25" s="189"/>
      <c r="V25" s="189"/>
      <c r="W25" s="189"/>
      <c r="X25" s="189"/>
      <c r="Y25" s="189"/>
      <c r="Z25" s="189"/>
      <c r="AA25" s="189"/>
      <c r="AB25" s="189"/>
      <c r="AC25" s="189"/>
    </row>
    <row r="26" spans="1:29" ht="14.25" customHeight="1" thickBot="1" thickTop="1">
      <c r="A26" s="230" t="s">
        <v>211</v>
      </c>
      <c r="B26" s="234">
        <v>65</v>
      </c>
      <c r="C26" s="235">
        <v>23</v>
      </c>
      <c r="D26" s="233">
        <v>9</v>
      </c>
      <c r="E26" s="233">
        <v>13</v>
      </c>
      <c r="F26" s="233">
        <v>5</v>
      </c>
      <c r="G26" s="233">
        <v>8</v>
      </c>
      <c r="H26" s="233">
        <v>2</v>
      </c>
      <c r="I26" s="233">
        <v>2</v>
      </c>
      <c r="J26" s="233">
        <v>1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104</v>
      </c>
      <c r="U26" s="189"/>
      <c r="V26" s="189"/>
      <c r="W26" s="189"/>
      <c r="X26" s="189"/>
      <c r="Y26" s="189"/>
      <c r="Z26" s="189"/>
      <c r="AA26" s="189"/>
      <c r="AB26" s="189"/>
      <c r="AC26" s="189"/>
    </row>
    <row r="27" spans="1:29" ht="14.25" customHeight="1" thickBot="1" thickTop="1">
      <c r="A27" s="230" t="s">
        <v>210</v>
      </c>
      <c r="B27" s="234">
        <v>27</v>
      </c>
      <c r="C27" s="235">
        <v>4</v>
      </c>
      <c r="D27" s="233">
        <v>4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106</v>
      </c>
      <c r="U27" s="189"/>
      <c r="V27" s="189"/>
      <c r="W27" s="189"/>
      <c r="X27" s="189"/>
      <c r="Y27" s="189"/>
      <c r="Z27" s="189"/>
      <c r="AA27" s="189"/>
      <c r="AB27" s="189"/>
      <c r="AC27" s="189"/>
    </row>
    <row r="28" spans="1:29" ht="14.25" customHeight="1" thickBot="1" thickTop="1">
      <c r="A28" s="230" t="s">
        <v>209</v>
      </c>
      <c r="B28" s="234">
        <v>31</v>
      </c>
      <c r="C28" s="235">
        <v>4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4</v>
      </c>
      <c r="P28" s="233">
        <v>0</v>
      </c>
      <c r="Q28" s="233">
        <v>0</v>
      </c>
      <c r="R28" s="233">
        <v>0</v>
      </c>
      <c r="S28" s="236"/>
      <c r="T28" s="237" t="s">
        <v>108</v>
      </c>
      <c r="U28" s="189"/>
      <c r="V28" s="189"/>
      <c r="W28" s="189"/>
      <c r="X28" s="189"/>
      <c r="Y28" s="189"/>
      <c r="Z28" s="189"/>
      <c r="AA28" s="189"/>
      <c r="AB28" s="189"/>
      <c r="AC28" s="189"/>
    </row>
    <row r="29" spans="1:29" ht="14.25" customHeight="1" thickBot="1" thickTop="1">
      <c r="A29" s="147" t="s">
        <v>208</v>
      </c>
      <c r="B29" s="234">
        <v>34</v>
      </c>
      <c r="C29" s="235">
        <v>6</v>
      </c>
      <c r="D29" s="233">
        <v>0</v>
      </c>
      <c r="E29" s="233">
        <v>6</v>
      </c>
      <c r="F29" s="233">
        <v>0</v>
      </c>
      <c r="G29" s="233">
        <v>6</v>
      </c>
      <c r="H29" s="233">
        <v>0</v>
      </c>
      <c r="I29" s="233">
        <v>1</v>
      </c>
      <c r="J29" s="233">
        <v>0</v>
      </c>
      <c r="K29" s="233">
        <v>0</v>
      </c>
      <c r="L29" s="233">
        <v>1</v>
      </c>
      <c r="M29" s="227">
        <v>4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110</v>
      </c>
      <c r="U29" s="189"/>
      <c r="V29" s="189"/>
      <c r="W29" s="189"/>
      <c r="X29" s="189"/>
      <c r="Y29" s="189"/>
      <c r="Z29" s="189"/>
      <c r="AA29" s="189"/>
      <c r="AB29" s="189"/>
      <c r="AC29" s="189"/>
    </row>
    <row r="30" spans="1:29" ht="14.25" customHeight="1" thickBot="1" thickTop="1">
      <c r="A30" s="230" t="s">
        <v>207</v>
      </c>
      <c r="B30" s="234">
        <v>56</v>
      </c>
      <c r="C30" s="235">
        <v>21</v>
      </c>
      <c r="D30" s="229">
        <v>9</v>
      </c>
      <c r="E30" s="232">
        <v>12</v>
      </c>
      <c r="F30" s="233">
        <v>3</v>
      </c>
      <c r="G30" s="233">
        <v>9</v>
      </c>
      <c r="H30" s="233">
        <v>1</v>
      </c>
      <c r="I30" s="233">
        <v>2</v>
      </c>
      <c r="J30" s="233">
        <v>1</v>
      </c>
      <c r="K30" s="233">
        <v>0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112</v>
      </c>
      <c r="U30" s="189"/>
      <c r="V30" s="189"/>
      <c r="W30" s="189"/>
      <c r="X30" s="189"/>
      <c r="Y30" s="189"/>
      <c r="Z30" s="189"/>
      <c r="AA30" s="189"/>
      <c r="AB30" s="189"/>
      <c r="AC30" s="189"/>
    </row>
    <row r="31" spans="1:29" ht="14.25" customHeight="1" thickBot="1" thickTop="1">
      <c r="A31" s="230" t="s">
        <v>206</v>
      </c>
      <c r="B31" s="234">
        <v>55</v>
      </c>
      <c r="C31" s="235">
        <v>19</v>
      </c>
      <c r="D31" s="229">
        <v>5</v>
      </c>
      <c r="E31" s="232">
        <v>14</v>
      </c>
      <c r="F31" s="233">
        <v>2</v>
      </c>
      <c r="G31" s="233">
        <v>12</v>
      </c>
      <c r="H31" s="233">
        <v>1</v>
      </c>
      <c r="I31" s="233">
        <v>2</v>
      </c>
      <c r="J31" s="233">
        <v>1</v>
      </c>
      <c r="K31" s="227">
        <v>2</v>
      </c>
      <c r="L31" s="233">
        <v>0</v>
      </c>
      <c r="M31" s="227">
        <v>6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100</v>
      </c>
      <c r="U31" s="189"/>
      <c r="V31" s="128"/>
      <c r="W31" s="189"/>
      <c r="X31" s="189"/>
      <c r="Y31" s="189"/>
      <c r="Z31" s="189"/>
      <c r="AA31" s="189"/>
      <c r="AB31" s="189"/>
      <c r="AC31" s="189"/>
    </row>
    <row r="32" spans="1:29" ht="14.25" customHeight="1" thickBot="1" thickTop="1">
      <c r="A32" s="230" t="s">
        <v>205</v>
      </c>
      <c r="B32" s="234">
        <v>52</v>
      </c>
      <c r="C32" s="235">
        <v>20</v>
      </c>
      <c r="D32" s="229">
        <v>7</v>
      </c>
      <c r="E32" s="232">
        <v>13</v>
      </c>
      <c r="F32" s="233">
        <v>2</v>
      </c>
      <c r="G32" s="233">
        <v>11</v>
      </c>
      <c r="H32" s="233">
        <v>2</v>
      </c>
      <c r="I32" s="233">
        <v>2</v>
      </c>
      <c r="J32" s="233">
        <v>1</v>
      </c>
      <c r="K32" s="227">
        <v>4</v>
      </c>
      <c r="L32" s="233">
        <v>0</v>
      </c>
      <c r="M32" s="227">
        <v>2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102</v>
      </c>
      <c r="U32" s="189"/>
      <c r="V32" s="189"/>
      <c r="W32" s="189"/>
      <c r="X32" s="189"/>
      <c r="Y32" s="189"/>
      <c r="Z32" s="189"/>
      <c r="AA32" s="189"/>
      <c r="AB32" s="189"/>
      <c r="AC32" s="189"/>
    </row>
    <row r="33" spans="1:29" ht="14.25" customHeight="1" thickBot="1" thickTop="1">
      <c r="A33" s="230" t="s">
        <v>204</v>
      </c>
      <c r="B33" s="234">
        <v>60</v>
      </c>
      <c r="C33" s="235">
        <v>21</v>
      </c>
      <c r="D33" s="233">
        <v>8</v>
      </c>
      <c r="E33" s="233">
        <v>13</v>
      </c>
      <c r="F33" s="233">
        <v>5</v>
      </c>
      <c r="G33" s="233">
        <v>8</v>
      </c>
      <c r="H33" s="233">
        <v>2</v>
      </c>
      <c r="I33" s="233">
        <v>2</v>
      </c>
      <c r="J33" s="233">
        <v>1</v>
      </c>
      <c r="K33" s="227">
        <v>3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104</v>
      </c>
      <c r="U33" s="128"/>
      <c r="V33" s="189"/>
      <c r="W33" s="189"/>
      <c r="X33" s="189"/>
      <c r="Y33" s="189"/>
      <c r="Z33" s="189"/>
      <c r="AA33" s="189"/>
      <c r="AB33" s="189"/>
      <c r="AC33" s="189"/>
    </row>
    <row r="34" spans="1:29" ht="14.25" customHeight="1" thickBot="1" thickTop="1">
      <c r="A34" s="147" t="s">
        <v>203</v>
      </c>
      <c r="B34" s="234">
        <v>33</v>
      </c>
      <c r="C34" s="235">
        <v>6</v>
      </c>
      <c r="D34" s="227">
        <v>0</v>
      </c>
      <c r="E34" s="227">
        <v>6</v>
      </c>
      <c r="F34" s="233">
        <v>2</v>
      </c>
      <c r="G34" s="233">
        <v>4</v>
      </c>
      <c r="H34" s="233">
        <v>1</v>
      </c>
      <c r="I34" s="233">
        <v>1</v>
      </c>
      <c r="J34" s="233">
        <v>0</v>
      </c>
      <c r="K34" s="227">
        <v>1</v>
      </c>
      <c r="L34" s="233">
        <v>0</v>
      </c>
      <c r="M34" s="227">
        <v>1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106</v>
      </c>
      <c r="U34" s="189"/>
      <c r="V34" s="189"/>
      <c r="W34" s="189"/>
      <c r="X34" s="189"/>
      <c r="Y34" s="189"/>
      <c r="Z34" s="189"/>
      <c r="AA34" s="189"/>
      <c r="AB34" s="189"/>
      <c r="AC34" s="189"/>
    </row>
    <row r="35" spans="1:29" ht="14.25" customHeight="1" thickBot="1" thickTop="1">
      <c r="A35" s="230" t="s">
        <v>202</v>
      </c>
      <c r="B35" s="234">
        <v>32</v>
      </c>
      <c r="C35" s="235">
        <v>4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4</v>
      </c>
      <c r="P35" s="233">
        <v>0</v>
      </c>
      <c r="Q35" s="233">
        <v>0</v>
      </c>
      <c r="R35" s="233">
        <v>0</v>
      </c>
      <c r="S35" s="236"/>
      <c r="T35" s="237" t="s">
        <v>108</v>
      </c>
      <c r="U35" s="128"/>
      <c r="V35" s="189"/>
      <c r="W35" s="189"/>
      <c r="X35" s="189"/>
      <c r="Y35" s="189"/>
      <c r="Z35" s="189"/>
      <c r="AA35" s="189"/>
      <c r="AB35" s="189"/>
      <c r="AC35" s="189"/>
    </row>
    <row r="36" spans="1:29" ht="14.25" customHeight="1" thickBot="1" thickTop="1">
      <c r="A36" s="147" t="s">
        <v>196</v>
      </c>
      <c r="B36" s="234">
        <v>38</v>
      </c>
      <c r="C36" s="235">
        <v>7</v>
      </c>
      <c r="D36" s="233">
        <v>0</v>
      </c>
      <c r="E36" s="233">
        <v>7</v>
      </c>
      <c r="F36" s="233">
        <v>2</v>
      </c>
      <c r="G36" s="233">
        <v>5</v>
      </c>
      <c r="H36" s="233">
        <v>1</v>
      </c>
      <c r="I36" s="233">
        <v>1</v>
      </c>
      <c r="J36" s="233">
        <v>0</v>
      </c>
      <c r="K36" s="233">
        <v>0</v>
      </c>
      <c r="L36" s="233">
        <v>0</v>
      </c>
      <c r="M36" s="227">
        <v>3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110</v>
      </c>
      <c r="U36" s="189"/>
      <c r="V36" s="189"/>
      <c r="W36" s="189"/>
      <c r="X36" s="189"/>
      <c r="Y36" s="189"/>
      <c r="Z36" s="189"/>
      <c r="AA36" s="189"/>
      <c r="AB36" s="189"/>
      <c r="AC36" s="189"/>
    </row>
    <row r="37" spans="1:29" ht="14.25" customHeight="1" thickBot="1" thickTop="1">
      <c r="A37" s="230" t="s">
        <v>197</v>
      </c>
      <c r="B37" s="234">
        <v>51</v>
      </c>
      <c r="C37" s="235">
        <v>21</v>
      </c>
      <c r="D37" s="229">
        <v>9</v>
      </c>
      <c r="E37" s="232">
        <v>12</v>
      </c>
      <c r="F37" s="233">
        <v>3</v>
      </c>
      <c r="G37" s="233">
        <v>8</v>
      </c>
      <c r="H37" s="233">
        <v>1</v>
      </c>
      <c r="I37" s="233">
        <v>2</v>
      </c>
      <c r="J37" s="233">
        <v>1</v>
      </c>
      <c r="K37" s="227">
        <v>3</v>
      </c>
      <c r="L37" s="233">
        <v>0</v>
      </c>
      <c r="M37" s="227">
        <v>1</v>
      </c>
      <c r="N37" s="233">
        <v>1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112</v>
      </c>
      <c r="U37" s="128"/>
      <c r="V37" s="128"/>
      <c r="W37" s="189"/>
      <c r="X37" s="189"/>
      <c r="Y37" s="189"/>
      <c r="Z37" s="189"/>
      <c r="AA37" s="189"/>
      <c r="AB37" s="189"/>
      <c r="AC37" s="189"/>
    </row>
    <row r="38" spans="1:29" ht="14.25" customHeight="1" thickBot="1" thickTop="1">
      <c r="A38" s="230" t="s">
        <v>198</v>
      </c>
      <c r="B38" s="234">
        <v>58</v>
      </c>
      <c r="C38" s="235">
        <v>20</v>
      </c>
      <c r="D38" s="229">
        <v>7</v>
      </c>
      <c r="E38" s="232">
        <v>13</v>
      </c>
      <c r="F38" s="233">
        <v>2</v>
      </c>
      <c r="G38" s="233">
        <v>11</v>
      </c>
      <c r="H38" s="233">
        <v>2</v>
      </c>
      <c r="I38" s="233">
        <v>2</v>
      </c>
      <c r="J38" s="233">
        <v>1</v>
      </c>
      <c r="K38" s="227">
        <v>5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100</v>
      </c>
      <c r="U38" s="189"/>
      <c r="V38" s="189"/>
      <c r="W38" s="189"/>
      <c r="X38" s="189"/>
      <c r="Y38" s="189"/>
      <c r="Z38" s="189"/>
      <c r="AA38" s="189"/>
      <c r="AB38" s="189"/>
      <c r="AC38" s="189"/>
    </row>
    <row r="39" spans="1:29" ht="14.25" customHeight="1" thickBot="1" thickTop="1">
      <c r="A39" s="230" t="s">
        <v>199</v>
      </c>
      <c r="B39" s="234">
        <v>53</v>
      </c>
      <c r="C39" s="235">
        <v>23</v>
      </c>
      <c r="D39" s="229">
        <v>6</v>
      </c>
      <c r="E39" s="232">
        <v>17</v>
      </c>
      <c r="F39" s="233">
        <v>6</v>
      </c>
      <c r="G39" s="233">
        <v>11</v>
      </c>
      <c r="H39" s="233">
        <v>2</v>
      </c>
      <c r="I39" s="233">
        <v>2</v>
      </c>
      <c r="J39" s="233">
        <v>1</v>
      </c>
      <c r="K39" s="227">
        <v>3</v>
      </c>
      <c r="L39" s="233">
        <v>0</v>
      </c>
      <c r="M39" s="227">
        <v>3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102</v>
      </c>
      <c r="U39" s="189"/>
      <c r="V39" s="189"/>
      <c r="W39" s="189"/>
      <c r="X39" s="189"/>
      <c r="Y39" s="189"/>
      <c r="Z39" s="189"/>
      <c r="AA39" s="189"/>
      <c r="AB39" s="189"/>
      <c r="AC39" s="189"/>
    </row>
    <row r="40" spans="1:29" ht="14.25" customHeight="1" thickBot="1" thickTop="1">
      <c r="A40" s="230" t="s">
        <v>200</v>
      </c>
      <c r="B40" s="234">
        <v>28</v>
      </c>
      <c r="C40" s="235">
        <v>7</v>
      </c>
      <c r="D40" s="233">
        <v>5</v>
      </c>
      <c r="E40" s="233">
        <v>2</v>
      </c>
      <c r="F40" s="233">
        <v>0</v>
      </c>
      <c r="G40" s="233">
        <v>2</v>
      </c>
      <c r="H40" s="233">
        <v>1</v>
      </c>
      <c r="I40" s="233">
        <v>0</v>
      </c>
      <c r="J40" s="233">
        <v>0</v>
      </c>
      <c r="K40" s="227">
        <v>1</v>
      </c>
      <c r="L40" s="233">
        <v>0</v>
      </c>
      <c r="M40" s="227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104</v>
      </c>
      <c r="U40" s="128"/>
      <c r="V40" s="189"/>
      <c r="W40" s="189"/>
      <c r="X40" s="189"/>
      <c r="Y40" s="189"/>
      <c r="Z40" s="189"/>
      <c r="AA40" s="189"/>
      <c r="AB40" s="189"/>
      <c r="AC40" s="189"/>
    </row>
    <row r="41" spans="1:29" ht="14.25" customHeight="1" thickBot="1" thickTop="1">
      <c r="A41" s="230" t="s">
        <v>201</v>
      </c>
      <c r="B41" s="234">
        <v>24</v>
      </c>
      <c r="C41" s="235">
        <v>3</v>
      </c>
      <c r="D41" s="233">
        <v>3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106</v>
      </c>
      <c r="U41" s="189"/>
      <c r="V41" s="189"/>
      <c r="W41" s="189"/>
      <c r="X41" s="189"/>
      <c r="Y41" s="189"/>
      <c r="Z41" s="189"/>
      <c r="AA41" s="189"/>
      <c r="AB41" s="189"/>
      <c r="AC41" s="189"/>
    </row>
    <row r="42" spans="1:29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189"/>
      <c r="V42" s="189"/>
      <c r="W42" s="189"/>
      <c r="X42" s="189"/>
      <c r="Y42" s="189"/>
      <c r="Z42" s="189"/>
      <c r="AA42" s="189"/>
      <c r="AB42" s="189"/>
      <c r="AC42" s="189"/>
    </row>
    <row r="43" spans="1:29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216"/>
      <c r="V43" s="189"/>
      <c r="W43" s="189"/>
      <c r="X43" s="189"/>
      <c r="Y43" s="189"/>
      <c r="Z43" s="189"/>
      <c r="AA43" s="189"/>
      <c r="AB43" s="189"/>
      <c r="AC43" s="189"/>
    </row>
    <row r="44" spans="1:29" ht="14.25" customHeight="1" thickTop="1">
      <c r="A44" s="213"/>
      <c r="B44" s="131"/>
      <c r="C44" s="131"/>
      <c r="D44" s="131"/>
      <c r="E44" s="131"/>
      <c r="F44" s="131"/>
      <c r="G44" s="131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5"/>
      <c r="T44" s="190"/>
      <c r="U44" s="189"/>
      <c r="V44" s="189"/>
      <c r="W44" s="189"/>
      <c r="X44" s="189"/>
      <c r="Y44" s="189"/>
      <c r="Z44" s="189"/>
      <c r="AA44" s="189"/>
      <c r="AB44" s="189"/>
      <c r="AC44" s="189"/>
    </row>
    <row r="45" spans="1:29" ht="14.2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190"/>
      <c r="U45" s="92"/>
      <c r="V45" s="92"/>
      <c r="W45" s="92"/>
      <c r="X45" s="189"/>
      <c r="Y45" s="189"/>
      <c r="Z45" s="189"/>
      <c r="AA45" s="189"/>
      <c r="AB45" s="189"/>
      <c r="AC45" s="189"/>
    </row>
    <row r="46" spans="1:29" ht="14.2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190"/>
      <c r="U46" s="92"/>
      <c r="V46" s="92"/>
      <c r="W46" s="218"/>
      <c r="X46" s="189"/>
      <c r="Y46" s="189"/>
      <c r="Z46" s="189"/>
      <c r="AA46" s="189"/>
      <c r="AB46" s="189"/>
      <c r="AC46" s="189"/>
    </row>
    <row r="47" spans="1:29" ht="14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92"/>
      <c r="V47" s="92"/>
      <c r="W47" s="189"/>
      <c r="X47" s="189"/>
      <c r="Y47" s="189"/>
      <c r="Z47" s="189"/>
      <c r="AA47" s="189"/>
      <c r="AB47" s="189"/>
      <c r="AC47" s="189"/>
    </row>
    <row r="48" spans="1:29" ht="14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89"/>
      <c r="V48" s="189"/>
      <c r="W48" s="189"/>
      <c r="X48" s="189"/>
      <c r="Y48" s="189"/>
      <c r="Z48" s="189"/>
      <c r="AA48" s="189"/>
      <c r="AB48" s="189"/>
      <c r="AC48" s="189"/>
    </row>
    <row r="49" spans="1:29" ht="14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89"/>
      <c r="V49" s="189"/>
      <c r="W49" s="189"/>
      <c r="X49" s="189"/>
      <c r="Y49" s="189"/>
      <c r="Z49" s="189"/>
      <c r="AA49" s="189"/>
      <c r="AB49" s="189"/>
      <c r="AC49" s="189"/>
    </row>
    <row r="50" spans="1:29" ht="14.2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89"/>
      <c r="V50" s="189"/>
      <c r="W50" s="189"/>
      <c r="X50" s="189"/>
      <c r="Y50" s="189"/>
      <c r="Z50" s="189"/>
      <c r="AA50" s="189"/>
      <c r="AB50" s="189"/>
      <c r="AC50" s="189"/>
    </row>
    <row r="51" spans="1:29" ht="14.2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89"/>
      <c r="V51" s="189"/>
      <c r="W51" s="189"/>
      <c r="X51" s="189"/>
      <c r="Y51" s="189"/>
      <c r="Z51" s="189"/>
      <c r="AA51" s="189"/>
      <c r="AB51" s="189"/>
      <c r="AC51" s="189"/>
    </row>
    <row r="52" spans="1:29" ht="14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89"/>
      <c r="V52" s="189"/>
      <c r="W52" s="189"/>
      <c r="X52" s="189"/>
      <c r="Y52" s="189"/>
      <c r="Z52" s="189"/>
      <c r="AA52" s="189"/>
      <c r="AB52" s="189"/>
      <c r="AC52" s="189"/>
    </row>
    <row r="53" spans="1:29" ht="14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89"/>
      <c r="V53" s="189"/>
      <c r="W53" s="189"/>
      <c r="X53" s="189"/>
      <c r="Y53" s="189"/>
      <c r="Z53" s="189"/>
      <c r="AA53" s="189"/>
      <c r="AB53" s="189"/>
      <c r="AC53" s="189"/>
    </row>
    <row r="54" spans="1:29" ht="14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89"/>
      <c r="V54" s="189"/>
      <c r="W54" s="189"/>
      <c r="X54" s="189"/>
      <c r="Y54" s="189"/>
      <c r="Z54" s="189"/>
      <c r="AA54" s="189"/>
      <c r="AB54" s="189"/>
      <c r="AC54" s="189"/>
    </row>
    <row r="55" spans="1:29" ht="14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89"/>
      <c r="V55" s="189"/>
      <c r="W55" s="189"/>
      <c r="X55" s="189"/>
      <c r="Y55" s="189"/>
      <c r="Z55" s="189"/>
      <c r="AA55" s="189"/>
      <c r="AB55" s="189"/>
      <c r="AC55" s="189"/>
    </row>
    <row r="56" spans="1:29" ht="14.2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89"/>
      <c r="V56" s="189"/>
      <c r="W56" s="189"/>
      <c r="X56" s="189"/>
      <c r="Y56" s="189"/>
      <c r="Z56" s="189"/>
      <c r="AA56" s="189"/>
      <c r="AB56" s="189"/>
      <c r="AC56" s="189"/>
    </row>
    <row r="57" spans="1:29" ht="14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89"/>
      <c r="V57" s="189"/>
      <c r="W57" s="189"/>
      <c r="X57" s="189"/>
      <c r="Y57" s="189"/>
      <c r="Z57" s="189"/>
      <c r="AA57" s="189"/>
      <c r="AB57" s="189"/>
      <c r="AC57" s="189"/>
    </row>
    <row r="58" spans="1:29" ht="14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89"/>
      <c r="V58" s="189"/>
      <c r="W58" s="189"/>
      <c r="X58" s="189"/>
      <c r="Y58" s="189"/>
      <c r="Z58" s="189"/>
      <c r="AA58" s="189"/>
      <c r="AB58" s="189"/>
      <c r="AC58" s="189"/>
    </row>
    <row r="59" spans="1:29" ht="14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89"/>
      <c r="V59" s="189"/>
      <c r="W59" s="189"/>
      <c r="X59" s="189"/>
      <c r="Y59" s="189"/>
      <c r="Z59" s="189"/>
      <c r="AA59" s="189"/>
      <c r="AB59" s="189"/>
      <c r="AC59" s="189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56" t="s">
        <v>34</v>
      </c>
      <c r="B1" s="257"/>
      <c r="C1" s="54"/>
      <c r="D1" s="54" t="s">
        <v>92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7"/>
      <c r="B2" s="25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7"/>
      <c r="B3" s="25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7"/>
      <c r="B4" s="257"/>
      <c r="C4" s="51"/>
      <c r="D4" s="46" t="s">
        <v>83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7"/>
      <c r="B5" s="25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7"/>
      <c r="B6" s="25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SUM(B12:B43)</f>
        <v>1705</v>
      </c>
      <c r="C8" s="7">
        <f t="shared" si="0"/>
        <v>511</v>
      </c>
      <c r="D8" s="47">
        <f t="shared" si="0"/>
        <v>154</v>
      </c>
      <c r="E8" s="32">
        <f t="shared" si="0"/>
        <v>272</v>
      </c>
      <c r="F8" s="35">
        <f t="shared" si="0"/>
        <v>64</v>
      </c>
      <c r="G8" s="38">
        <f t="shared" si="0"/>
        <v>212</v>
      </c>
      <c r="H8" s="42">
        <f t="shared" si="0"/>
        <v>42</v>
      </c>
      <c r="I8" s="42">
        <f t="shared" si="0"/>
        <v>39</v>
      </c>
      <c r="J8" s="42">
        <f t="shared" si="0"/>
        <v>20</v>
      </c>
      <c r="K8" s="42">
        <f>SUM(K12:K43)</f>
        <v>56</v>
      </c>
      <c r="L8" s="42">
        <f>SUM(L12:L43)</f>
        <v>0</v>
      </c>
      <c r="M8" s="42">
        <f t="shared" si="0"/>
        <v>49</v>
      </c>
      <c r="N8" s="42">
        <f t="shared" si="0"/>
        <v>1</v>
      </c>
      <c r="O8" s="42">
        <f t="shared" si="0"/>
        <v>4</v>
      </c>
      <c r="P8" s="42">
        <f t="shared" si="0"/>
        <v>0</v>
      </c>
      <c r="Q8" s="42">
        <f t="shared" si="0"/>
        <v>18</v>
      </c>
      <c r="R8" s="42">
        <f t="shared" si="0"/>
        <v>55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0.3013698630136986</v>
      </c>
      <c r="E9" s="33">
        <f t="shared" si="1"/>
        <v>0.5322896281800391</v>
      </c>
      <c r="F9" s="36">
        <f t="shared" si="1"/>
        <v>0.12524461839530332</v>
      </c>
      <c r="G9" s="39">
        <f t="shared" si="1"/>
        <v>0.41487279843444225</v>
      </c>
      <c r="H9" s="43">
        <f t="shared" si="1"/>
        <v>0.0821917808219178</v>
      </c>
      <c r="I9" s="43">
        <f t="shared" si="1"/>
        <v>0.07632093933463796</v>
      </c>
      <c r="J9" s="43">
        <f t="shared" si="1"/>
        <v>0.03913894324853229</v>
      </c>
      <c r="K9" s="43">
        <f t="shared" si="1"/>
        <v>0.1095890410958904</v>
      </c>
      <c r="L9" s="43">
        <f t="shared" si="1"/>
        <v>0</v>
      </c>
      <c r="M9" s="43">
        <f t="shared" si="1"/>
        <v>0.0958904109589041</v>
      </c>
      <c r="N9" s="43">
        <f t="shared" si="1"/>
        <v>0.0019569471624266144</v>
      </c>
      <c r="O9" s="62">
        <f t="shared" si="1"/>
        <v>0.007827788649706457</v>
      </c>
      <c r="P9" s="77">
        <f t="shared" si="1"/>
        <v>0</v>
      </c>
      <c r="Q9" s="66">
        <f t="shared" si="1"/>
        <v>0.03522504892367906</v>
      </c>
      <c r="R9" s="72">
        <f t="shared" si="1"/>
        <v>0.10763209393346379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55</v>
      </c>
      <c r="C10" s="9">
        <f>C8/C9</f>
        <v>16.483870967741936</v>
      </c>
      <c r="D10" s="49">
        <f aca="true" t="shared" si="2" ref="D10:R10">D8/$C$9</f>
        <v>4.967741935483871</v>
      </c>
      <c r="E10" s="34">
        <f t="shared" si="2"/>
        <v>8.774193548387096</v>
      </c>
      <c r="F10" s="37">
        <f t="shared" si="2"/>
        <v>2.064516129032258</v>
      </c>
      <c r="G10" s="40">
        <f t="shared" si="2"/>
        <v>6.838709677419355</v>
      </c>
      <c r="H10" s="44">
        <f t="shared" si="2"/>
        <v>1.3548387096774193</v>
      </c>
      <c r="I10" s="44">
        <f t="shared" si="2"/>
        <v>1.2580645161290323</v>
      </c>
      <c r="J10" s="44">
        <f t="shared" si="2"/>
        <v>0.6451612903225806</v>
      </c>
      <c r="K10" s="44">
        <f>K8/$C$9</f>
        <v>1.8064516129032258</v>
      </c>
      <c r="L10" s="44">
        <f>L8/$C$9</f>
        <v>0</v>
      </c>
      <c r="M10" s="44">
        <f t="shared" si="2"/>
        <v>1.5806451612903225</v>
      </c>
      <c r="N10" s="44">
        <f t="shared" si="2"/>
        <v>0.03225806451612903</v>
      </c>
      <c r="O10" s="63">
        <f t="shared" si="2"/>
        <v>0.12903225806451613</v>
      </c>
      <c r="P10" s="78">
        <f t="shared" si="2"/>
        <v>0</v>
      </c>
      <c r="Q10" s="67">
        <f t="shared" si="2"/>
        <v>0.5806451612903226</v>
      </c>
      <c r="R10" s="73">
        <f t="shared" si="2"/>
        <v>1.7741935483870968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74</v>
      </c>
      <c r="D11" s="156" t="s">
        <v>73</v>
      </c>
      <c r="F11" s="120"/>
      <c r="G11" s="94"/>
      <c r="H11" s="94"/>
      <c r="I11" s="146"/>
      <c r="J11" s="94"/>
      <c r="K11" s="94"/>
      <c r="L11" s="94"/>
      <c r="M11" s="94"/>
      <c r="N11" s="94"/>
      <c r="O11" s="94"/>
      <c r="P11" s="94"/>
      <c r="Q11" s="94"/>
      <c r="R11" s="94"/>
      <c r="T11" s="18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30" t="s">
        <v>255</v>
      </c>
      <c r="B12" s="234">
        <v>80</v>
      </c>
      <c r="C12" s="235">
        <v>27</v>
      </c>
      <c r="D12" s="233">
        <v>10</v>
      </c>
      <c r="E12" s="233">
        <v>17</v>
      </c>
      <c r="F12" s="233">
        <v>4</v>
      </c>
      <c r="G12" s="233">
        <v>13</v>
      </c>
      <c r="H12" s="233">
        <v>2</v>
      </c>
      <c r="I12" s="233">
        <v>3</v>
      </c>
      <c r="J12" s="233">
        <v>2</v>
      </c>
      <c r="K12" s="233">
        <v>4</v>
      </c>
      <c r="L12" s="233">
        <v>0</v>
      </c>
      <c r="M12" s="233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112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1" ht="14.25" customHeight="1" thickBot="1" thickTop="1">
      <c r="A13" s="230" t="s">
        <v>254</v>
      </c>
      <c r="B13" s="234">
        <v>61</v>
      </c>
      <c r="C13" s="235">
        <v>21</v>
      </c>
      <c r="D13" s="229">
        <v>10</v>
      </c>
      <c r="E13" s="232">
        <v>11</v>
      </c>
      <c r="F13" s="233">
        <v>1</v>
      </c>
      <c r="G13" s="233">
        <v>10</v>
      </c>
      <c r="H13" s="233">
        <v>3</v>
      </c>
      <c r="I13" s="233">
        <v>1</v>
      </c>
      <c r="J13" s="233">
        <v>1</v>
      </c>
      <c r="K13" s="227">
        <v>4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100</v>
      </c>
      <c r="U13" s="128"/>
    </row>
    <row r="14" spans="1:20" ht="14.25" customHeight="1" thickBot="1" thickTop="1">
      <c r="A14" s="230" t="s">
        <v>253</v>
      </c>
      <c r="B14" s="234">
        <v>67</v>
      </c>
      <c r="C14" s="235">
        <v>27</v>
      </c>
      <c r="D14" s="229">
        <v>8</v>
      </c>
      <c r="E14" s="232">
        <v>18</v>
      </c>
      <c r="F14" s="233">
        <v>5</v>
      </c>
      <c r="G14" s="233">
        <v>13</v>
      </c>
      <c r="H14" s="233">
        <v>6</v>
      </c>
      <c r="I14" s="233">
        <v>1</v>
      </c>
      <c r="J14" s="233">
        <v>2</v>
      </c>
      <c r="K14" s="227">
        <v>2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102</v>
      </c>
    </row>
    <row r="15" spans="1:21" ht="14.25" customHeight="1" thickBot="1" thickTop="1">
      <c r="A15" s="230" t="s">
        <v>252</v>
      </c>
      <c r="B15" s="234">
        <v>73</v>
      </c>
      <c r="C15" s="235">
        <v>25</v>
      </c>
      <c r="D15" s="229">
        <v>1</v>
      </c>
      <c r="E15" s="229">
        <v>3</v>
      </c>
      <c r="F15" s="233">
        <v>3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27">
        <v>5</v>
      </c>
      <c r="R15" s="227">
        <v>15</v>
      </c>
      <c r="S15" s="236"/>
      <c r="T15" s="237" t="s">
        <v>104</v>
      </c>
      <c r="U15" s="128"/>
    </row>
    <row r="16" spans="1:20" ht="14.25" customHeight="1" thickBot="1" thickTop="1">
      <c r="A16" s="230" t="s">
        <v>251</v>
      </c>
      <c r="B16" s="234">
        <v>56</v>
      </c>
      <c r="C16" s="235">
        <v>15</v>
      </c>
      <c r="D16" s="233">
        <v>15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106</v>
      </c>
    </row>
    <row r="17" spans="1:20" ht="14.25" customHeight="1" thickBot="1" thickTop="1">
      <c r="A17" s="230" t="s">
        <v>256</v>
      </c>
      <c r="B17" s="234">
        <v>45</v>
      </c>
      <c r="C17" s="235">
        <v>6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27">
        <v>0</v>
      </c>
      <c r="P17" s="233">
        <v>0</v>
      </c>
      <c r="Q17" s="227">
        <v>4</v>
      </c>
      <c r="R17" s="227">
        <v>1</v>
      </c>
      <c r="S17" s="236"/>
      <c r="T17" s="237" t="s">
        <v>108</v>
      </c>
    </row>
    <row r="18" spans="1:20" ht="14.25" customHeight="1" thickBot="1" thickTop="1">
      <c r="A18" s="147" t="s">
        <v>250</v>
      </c>
      <c r="B18" s="234">
        <v>48</v>
      </c>
      <c r="C18" s="235">
        <v>12</v>
      </c>
      <c r="D18" s="233">
        <v>0</v>
      </c>
      <c r="E18" s="233">
        <v>12</v>
      </c>
      <c r="F18" s="233">
        <v>2</v>
      </c>
      <c r="G18" s="233">
        <v>10</v>
      </c>
      <c r="H18" s="233">
        <v>3</v>
      </c>
      <c r="I18" s="233">
        <v>2</v>
      </c>
      <c r="J18" s="233">
        <v>0</v>
      </c>
      <c r="K18" s="233">
        <v>0</v>
      </c>
      <c r="L18" s="233">
        <v>0</v>
      </c>
      <c r="M18" s="227">
        <v>4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110</v>
      </c>
    </row>
    <row r="19" spans="1:23" ht="14.25" customHeight="1" thickBot="1" thickTop="1">
      <c r="A19" s="230" t="s">
        <v>249</v>
      </c>
      <c r="B19" s="234">
        <v>76</v>
      </c>
      <c r="C19" s="235">
        <v>25</v>
      </c>
      <c r="D19" s="229">
        <v>8</v>
      </c>
      <c r="E19" s="232">
        <v>17</v>
      </c>
      <c r="F19" s="233">
        <v>2</v>
      </c>
      <c r="G19" s="233">
        <v>18</v>
      </c>
      <c r="H19" s="233">
        <v>4</v>
      </c>
      <c r="I19" s="233">
        <v>3</v>
      </c>
      <c r="J19" s="233">
        <v>2</v>
      </c>
      <c r="K19" s="227">
        <v>4</v>
      </c>
      <c r="L19" s="233">
        <v>0</v>
      </c>
      <c r="M19" s="227">
        <v>2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112</v>
      </c>
      <c r="U19" s="128"/>
      <c r="V19" s="128"/>
      <c r="W19" s="128"/>
    </row>
    <row r="20" spans="1:21" ht="14.25" customHeight="1" thickBot="1" thickTop="1">
      <c r="A20" s="230" t="s">
        <v>248</v>
      </c>
      <c r="B20" s="234">
        <v>68</v>
      </c>
      <c r="C20" s="235">
        <v>23</v>
      </c>
      <c r="D20" s="227">
        <v>0</v>
      </c>
      <c r="E20" s="229">
        <v>3</v>
      </c>
      <c r="F20" s="233">
        <v>0</v>
      </c>
      <c r="G20" s="233">
        <v>3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3</v>
      </c>
      <c r="N20" s="233">
        <v>0</v>
      </c>
      <c r="O20" s="233">
        <v>0</v>
      </c>
      <c r="P20" s="233">
        <v>0</v>
      </c>
      <c r="Q20" s="227">
        <v>4</v>
      </c>
      <c r="R20" s="227">
        <v>16</v>
      </c>
      <c r="S20" s="236"/>
      <c r="T20" s="237" t="s">
        <v>100</v>
      </c>
      <c r="U20" s="128"/>
    </row>
    <row r="21" spans="1:20" ht="14.25" customHeight="1" thickBot="1" thickTop="1">
      <c r="A21" s="230" t="s">
        <v>247</v>
      </c>
      <c r="B21" s="234">
        <v>79</v>
      </c>
      <c r="C21" s="235">
        <v>30</v>
      </c>
      <c r="D21" s="229">
        <v>9</v>
      </c>
      <c r="E21" s="232">
        <v>21</v>
      </c>
      <c r="F21" s="233">
        <v>8</v>
      </c>
      <c r="G21" s="233">
        <v>13</v>
      </c>
      <c r="H21" s="233">
        <v>4</v>
      </c>
      <c r="I21" s="233">
        <v>5</v>
      </c>
      <c r="J21" s="233">
        <v>1</v>
      </c>
      <c r="K21" s="248">
        <v>2</v>
      </c>
      <c r="L21" s="233">
        <v>0</v>
      </c>
      <c r="M21" s="248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102</v>
      </c>
    </row>
    <row r="22" spans="1:21" ht="14.25" customHeight="1" thickBot="1" thickTop="1">
      <c r="A22" s="230" t="s">
        <v>246</v>
      </c>
      <c r="B22" s="234">
        <v>62</v>
      </c>
      <c r="C22" s="235">
        <v>20</v>
      </c>
      <c r="D22" s="233">
        <v>8</v>
      </c>
      <c r="E22" s="233">
        <v>12</v>
      </c>
      <c r="F22" s="233">
        <v>4</v>
      </c>
      <c r="G22" s="233">
        <v>8</v>
      </c>
      <c r="H22" s="233">
        <v>1</v>
      </c>
      <c r="I22" s="233">
        <v>1</v>
      </c>
      <c r="J22" s="233">
        <v>1</v>
      </c>
      <c r="K22" s="248">
        <v>4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104</v>
      </c>
      <c r="U22" s="128"/>
    </row>
    <row r="23" spans="1:23" ht="14.25" customHeight="1" thickBot="1" thickTop="1">
      <c r="A23" s="230" t="s">
        <v>245</v>
      </c>
      <c r="B23" s="234">
        <v>38</v>
      </c>
      <c r="C23" s="235">
        <v>9</v>
      </c>
      <c r="D23" s="227">
        <v>0</v>
      </c>
      <c r="E23" s="227">
        <v>9</v>
      </c>
      <c r="F23" s="233">
        <v>3</v>
      </c>
      <c r="G23" s="233">
        <v>6</v>
      </c>
      <c r="H23" s="233">
        <v>1</v>
      </c>
      <c r="I23" s="233">
        <v>1</v>
      </c>
      <c r="J23" s="233">
        <v>0</v>
      </c>
      <c r="K23" s="227">
        <v>1</v>
      </c>
      <c r="L23" s="233">
        <v>0</v>
      </c>
      <c r="M23" s="227">
        <v>2</v>
      </c>
      <c r="N23" s="233">
        <v>1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106</v>
      </c>
      <c r="U23" s="128"/>
      <c r="V23" s="128"/>
      <c r="W23" s="128"/>
    </row>
    <row r="24" spans="1:21" ht="14.25" customHeight="1" thickBot="1" thickTop="1">
      <c r="A24" s="230" t="s">
        <v>244</v>
      </c>
      <c r="B24" s="234">
        <v>31</v>
      </c>
      <c r="C24" s="235">
        <v>2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2</v>
      </c>
      <c r="P24" s="233">
        <v>0</v>
      </c>
      <c r="Q24" s="233">
        <v>0</v>
      </c>
      <c r="R24" s="233">
        <v>0</v>
      </c>
      <c r="S24" s="236"/>
      <c r="T24" s="237" t="s">
        <v>108</v>
      </c>
      <c r="U24" s="128"/>
    </row>
    <row r="25" spans="1:23" ht="14.25" customHeight="1" thickBot="1" thickTop="1">
      <c r="A25" s="147" t="s">
        <v>243</v>
      </c>
      <c r="B25" s="234">
        <v>42</v>
      </c>
      <c r="C25" s="235">
        <v>8</v>
      </c>
      <c r="D25" s="233">
        <v>0</v>
      </c>
      <c r="E25" s="233">
        <v>8</v>
      </c>
      <c r="F25" s="233">
        <v>1</v>
      </c>
      <c r="G25" s="233">
        <v>7</v>
      </c>
      <c r="H25" s="233">
        <v>0</v>
      </c>
      <c r="I25" s="233">
        <v>2</v>
      </c>
      <c r="J25" s="233">
        <v>0</v>
      </c>
      <c r="K25" s="233">
        <v>0</v>
      </c>
      <c r="L25" s="233">
        <v>0</v>
      </c>
      <c r="M25" s="227">
        <v>5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110</v>
      </c>
      <c r="U25" s="128"/>
      <c r="V25" s="128"/>
      <c r="W25" s="128"/>
    </row>
    <row r="26" spans="1:22" ht="14.25" customHeight="1" thickBot="1" thickTop="1">
      <c r="A26" s="230" t="s">
        <v>242</v>
      </c>
      <c r="B26" s="234">
        <v>67</v>
      </c>
      <c r="C26" s="235">
        <v>25</v>
      </c>
      <c r="D26" s="229">
        <v>10</v>
      </c>
      <c r="E26" s="232">
        <v>13</v>
      </c>
      <c r="F26" s="233">
        <v>1</v>
      </c>
      <c r="G26" s="233">
        <v>12</v>
      </c>
      <c r="H26" s="233">
        <v>2</v>
      </c>
      <c r="I26" s="233">
        <v>2</v>
      </c>
      <c r="J26" s="233">
        <v>1</v>
      </c>
      <c r="K26" s="227">
        <v>6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112</v>
      </c>
      <c r="U26" s="128"/>
      <c r="V26" s="128"/>
    </row>
    <row r="27" spans="1:20" ht="14.25" customHeight="1" thickBot="1" thickTop="1">
      <c r="A27" s="230" t="s">
        <v>241</v>
      </c>
      <c r="B27" s="234">
        <v>48</v>
      </c>
      <c r="C27" s="235">
        <v>19</v>
      </c>
      <c r="D27" s="227">
        <v>0</v>
      </c>
      <c r="E27" s="232">
        <v>17</v>
      </c>
      <c r="F27" s="233">
        <v>4</v>
      </c>
      <c r="G27" s="233">
        <v>13</v>
      </c>
      <c r="H27" s="233">
        <v>1</v>
      </c>
      <c r="I27" s="233">
        <v>1</v>
      </c>
      <c r="J27" s="233">
        <v>1</v>
      </c>
      <c r="K27" s="233">
        <v>3</v>
      </c>
      <c r="L27" s="233">
        <v>0</v>
      </c>
      <c r="M27" s="233">
        <v>7</v>
      </c>
      <c r="N27" s="233">
        <v>0</v>
      </c>
      <c r="O27" s="233">
        <v>0</v>
      </c>
      <c r="P27" s="233">
        <v>0</v>
      </c>
      <c r="Q27" s="227">
        <v>1</v>
      </c>
      <c r="R27" s="227">
        <v>1</v>
      </c>
      <c r="S27" s="236"/>
      <c r="T27" s="237" t="s">
        <v>100</v>
      </c>
    </row>
    <row r="28" spans="1:20" ht="14.25" customHeight="1" thickBot="1" thickTop="1">
      <c r="A28" s="230" t="s">
        <v>240</v>
      </c>
      <c r="B28" s="234">
        <v>63</v>
      </c>
      <c r="C28" s="235">
        <v>20</v>
      </c>
      <c r="D28" s="227">
        <v>0</v>
      </c>
      <c r="E28" s="227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27">
        <v>1</v>
      </c>
      <c r="R28" s="227">
        <v>19</v>
      </c>
      <c r="S28" s="236"/>
      <c r="T28" s="237" t="s">
        <v>102</v>
      </c>
    </row>
    <row r="29" spans="1:21" ht="14.25" customHeight="1" thickBot="1" thickTop="1">
      <c r="A29" s="230" t="s">
        <v>239</v>
      </c>
      <c r="B29" s="234">
        <v>53</v>
      </c>
      <c r="C29" s="235">
        <v>24</v>
      </c>
      <c r="D29" s="233">
        <v>13</v>
      </c>
      <c r="E29" s="233">
        <v>11</v>
      </c>
      <c r="F29" s="233">
        <v>4</v>
      </c>
      <c r="G29" s="233">
        <v>8</v>
      </c>
      <c r="H29" s="233">
        <v>1</v>
      </c>
      <c r="I29" s="233">
        <v>2</v>
      </c>
      <c r="J29" s="233">
        <v>1</v>
      </c>
      <c r="K29" s="227">
        <v>3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104</v>
      </c>
      <c r="U29" s="128"/>
    </row>
    <row r="30" spans="1:20" ht="14.25" customHeight="1" thickBot="1" thickTop="1">
      <c r="A30" s="230" t="s">
        <v>237</v>
      </c>
      <c r="B30" s="234">
        <v>46</v>
      </c>
      <c r="C30" s="235">
        <v>10</v>
      </c>
      <c r="D30" s="227">
        <v>0</v>
      </c>
      <c r="E30" s="227">
        <v>10</v>
      </c>
      <c r="F30" s="233">
        <v>2</v>
      </c>
      <c r="G30" s="233">
        <v>8</v>
      </c>
      <c r="H30" s="233">
        <v>1</v>
      </c>
      <c r="I30" s="233">
        <v>0</v>
      </c>
      <c r="J30" s="233">
        <v>0</v>
      </c>
      <c r="K30" s="227">
        <v>2</v>
      </c>
      <c r="L30" s="233">
        <v>0</v>
      </c>
      <c r="M30" s="227">
        <v>5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106</v>
      </c>
    </row>
    <row r="31" spans="1:23" ht="14.25" customHeight="1" thickBot="1" thickTop="1">
      <c r="A31" s="230" t="s">
        <v>236</v>
      </c>
      <c r="B31" s="234">
        <v>35</v>
      </c>
      <c r="C31" s="235">
        <v>3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2</v>
      </c>
      <c r="P31" s="233">
        <v>0</v>
      </c>
      <c r="Q31" s="233">
        <v>0</v>
      </c>
      <c r="R31" s="233">
        <v>0</v>
      </c>
      <c r="S31" s="236"/>
      <c r="T31" s="237" t="s">
        <v>108</v>
      </c>
      <c r="U31" s="128"/>
      <c r="V31" s="128"/>
      <c r="W31" s="128"/>
    </row>
    <row r="32" spans="1:20" ht="14.25" customHeight="1" thickBot="1" thickTop="1">
      <c r="A32" s="230" t="s">
        <v>226</v>
      </c>
      <c r="B32" s="234">
        <v>37</v>
      </c>
      <c r="C32" s="235">
        <v>7</v>
      </c>
      <c r="D32" s="233">
        <v>0</v>
      </c>
      <c r="E32" s="233">
        <v>7</v>
      </c>
      <c r="F32" s="233">
        <v>0</v>
      </c>
      <c r="G32" s="233">
        <v>7</v>
      </c>
      <c r="H32" s="233">
        <v>1</v>
      </c>
      <c r="I32" s="233">
        <v>2</v>
      </c>
      <c r="J32" s="233">
        <v>0</v>
      </c>
      <c r="K32" s="233">
        <v>0</v>
      </c>
      <c r="L32" s="233">
        <v>0</v>
      </c>
      <c r="M32" s="227">
        <v>4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110</v>
      </c>
    </row>
    <row r="33" spans="1:20" ht="14.25" customHeight="1" thickBot="1" thickTop="1">
      <c r="A33" s="230" t="s">
        <v>238</v>
      </c>
      <c r="B33" s="234">
        <v>52</v>
      </c>
      <c r="C33" s="235">
        <v>19</v>
      </c>
      <c r="D33" s="229">
        <v>8</v>
      </c>
      <c r="E33" s="232">
        <v>10</v>
      </c>
      <c r="F33" s="233">
        <v>3</v>
      </c>
      <c r="G33" s="233">
        <v>7</v>
      </c>
      <c r="H33" s="233">
        <v>2</v>
      </c>
      <c r="I33" s="233">
        <v>1</v>
      </c>
      <c r="J33" s="233">
        <v>1</v>
      </c>
      <c r="K33" s="227">
        <v>2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112</v>
      </c>
    </row>
    <row r="34" spans="1:20" ht="14.25" customHeight="1" thickBot="1" thickTop="1">
      <c r="A34" s="230" t="s">
        <v>227</v>
      </c>
      <c r="B34" s="234">
        <v>63</v>
      </c>
      <c r="C34" s="235">
        <v>19</v>
      </c>
      <c r="D34" s="229">
        <v>7</v>
      </c>
      <c r="E34" s="232">
        <v>12</v>
      </c>
      <c r="F34" s="233">
        <v>2</v>
      </c>
      <c r="G34" s="233">
        <v>10</v>
      </c>
      <c r="H34" s="233">
        <v>2</v>
      </c>
      <c r="I34" s="233">
        <v>2</v>
      </c>
      <c r="J34" s="233">
        <v>1</v>
      </c>
      <c r="K34" s="227">
        <v>3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100</v>
      </c>
    </row>
    <row r="35" spans="1:20" ht="14.25" customHeight="1" thickBot="1" thickTop="1">
      <c r="A35" s="230" t="s">
        <v>228</v>
      </c>
      <c r="B35" s="234">
        <v>65</v>
      </c>
      <c r="C35" s="235">
        <v>23</v>
      </c>
      <c r="D35" s="229">
        <v>10</v>
      </c>
      <c r="E35" s="232">
        <v>13</v>
      </c>
      <c r="F35" s="233">
        <v>3</v>
      </c>
      <c r="G35" s="233">
        <v>10</v>
      </c>
      <c r="H35" s="233">
        <v>1</v>
      </c>
      <c r="I35" s="233">
        <v>2</v>
      </c>
      <c r="J35" s="233">
        <v>2</v>
      </c>
      <c r="K35" s="227">
        <v>3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102</v>
      </c>
    </row>
    <row r="36" spans="1:22" ht="14.25" customHeight="1" thickBot="1" thickTop="1">
      <c r="A36" s="230" t="s">
        <v>229</v>
      </c>
      <c r="B36" s="234">
        <v>61</v>
      </c>
      <c r="C36" s="235">
        <v>21</v>
      </c>
      <c r="D36" s="233">
        <v>8</v>
      </c>
      <c r="E36" s="233">
        <v>12</v>
      </c>
      <c r="F36" s="233">
        <v>3</v>
      </c>
      <c r="G36" s="233">
        <v>9</v>
      </c>
      <c r="H36" s="233">
        <v>2</v>
      </c>
      <c r="I36" s="233">
        <v>2</v>
      </c>
      <c r="J36" s="233">
        <v>1</v>
      </c>
      <c r="K36" s="227">
        <v>4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104</v>
      </c>
      <c r="U36" s="128"/>
      <c r="V36" s="128"/>
    </row>
    <row r="37" spans="1:20" ht="14.25" customHeight="1" thickBot="1" thickTop="1">
      <c r="A37" s="230" t="s">
        <v>230</v>
      </c>
      <c r="B37" s="234">
        <v>38</v>
      </c>
      <c r="C37" s="235">
        <v>5</v>
      </c>
      <c r="D37" s="233">
        <v>5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106</v>
      </c>
    </row>
    <row r="38" spans="1:20" ht="14.25" customHeight="1" thickBot="1" thickTop="1">
      <c r="A38" s="230" t="s">
        <v>231</v>
      </c>
      <c r="B38" s="234">
        <v>38</v>
      </c>
      <c r="C38" s="235">
        <v>4</v>
      </c>
      <c r="D38" s="227">
        <v>0</v>
      </c>
      <c r="E38" s="227">
        <v>4</v>
      </c>
      <c r="F38" s="233">
        <v>1</v>
      </c>
      <c r="G38" s="233">
        <v>3</v>
      </c>
      <c r="H38" s="233">
        <v>1</v>
      </c>
      <c r="I38" s="233">
        <v>1</v>
      </c>
      <c r="J38" s="233">
        <v>0</v>
      </c>
      <c r="K38" s="233">
        <v>0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108</v>
      </c>
    </row>
    <row r="39" spans="1:20" ht="14.25" customHeight="1" thickBot="1" thickTop="1">
      <c r="A39" s="230" t="s">
        <v>232</v>
      </c>
      <c r="B39" s="234">
        <v>47</v>
      </c>
      <c r="C39" s="235">
        <v>6</v>
      </c>
      <c r="D39" s="233">
        <v>0</v>
      </c>
      <c r="E39" s="227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27">
        <v>0</v>
      </c>
      <c r="P39" s="233">
        <v>0</v>
      </c>
      <c r="Q39" s="227">
        <v>3</v>
      </c>
      <c r="R39" s="227">
        <v>3</v>
      </c>
      <c r="S39" s="236"/>
      <c r="T39" s="237" t="s">
        <v>110</v>
      </c>
    </row>
    <row r="40" spans="1:20" ht="14.25" customHeight="1" thickBot="1" thickTop="1">
      <c r="A40" s="230" t="s">
        <v>233</v>
      </c>
      <c r="B40" s="234">
        <v>58</v>
      </c>
      <c r="C40" s="235">
        <v>19</v>
      </c>
      <c r="D40" s="229">
        <v>8</v>
      </c>
      <c r="E40" s="232">
        <v>11</v>
      </c>
      <c r="F40" s="233">
        <v>3</v>
      </c>
      <c r="G40" s="233">
        <v>8</v>
      </c>
      <c r="H40" s="233">
        <v>1</v>
      </c>
      <c r="I40" s="233">
        <v>2</v>
      </c>
      <c r="J40" s="233">
        <v>1</v>
      </c>
      <c r="K40" s="227">
        <v>3</v>
      </c>
      <c r="L40" s="233">
        <v>0</v>
      </c>
      <c r="M40" s="227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112</v>
      </c>
    </row>
    <row r="41" spans="1:23" ht="14.25" customHeight="1" thickBot="1" thickTop="1">
      <c r="A41" s="230" t="s">
        <v>234</v>
      </c>
      <c r="B41" s="234">
        <v>58</v>
      </c>
      <c r="C41" s="235">
        <v>19</v>
      </c>
      <c r="D41" s="229">
        <v>8</v>
      </c>
      <c r="E41" s="232">
        <v>11</v>
      </c>
      <c r="F41" s="233">
        <v>2</v>
      </c>
      <c r="G41" s="233">
        <v>9</v>
      </c>
      <c r="H41" s="233">
        <v>1</v>
      </c>
      <c r="I41" s="233">
        <v>2</v>
      </c>
      <c r="J41" s="233">
        <v>1</v>
      </c>
      <c r="K41" s="227">
        <v>4</v>
      </c>
      <c r="L41" s="233">
        <v>0</v>
      </c>
      <c r="M41" s="227">
        <v>1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100</v>
      </c>
      <c r="U41" s="128"/>
      <c r="V41" s="128"/>
      <c r="W41" s="128"/>
    </row>
    <row r="42" spans="1:21" ht="14.25" customHeight="1" thickBot="1" thickTop="1">
      <c r="A42" s="230" t="s">
        <v>235</v>
      </c>
      <c r="B42" s="234">
        <v>50</v>
      </c>
      <c r="C42" s="235">
        <v>18</v>
      </c>
      <c r="D42" s="229">
        <v>8</v>
      </c>
      <c r="E42" s="232">
        <v>10</v>
      </c>
      <c r="F42" s="233">
        <v>3</v>
      </c>
      <c r="G42" s="233">
        <v>7</v>
      </c>
      <c r="H42" s="233">
        <v>2</v>
      </c>
      <c r="I42" s="233">
        <v>1</v>
      </c>
      <c r="J42" s="233">
        <v>1</v>
      </c>
      <c r="K42" s="227">
        <v>2</v>
      </c>
      <c r="L42" s="233">
        <v>0</v>
      </c>
      <c r="M42" s="227">
        <v>1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102</v>
      </c>
      <c r="U42" s="128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6" t="s">
        <v>34</v>
      </c>
      <c r="B1" s="257"/>
      <c r="C1" s="54"/>
      <c r="D1" s="54" t="s">
        <v>93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7"/>
      <c r="B2" s="25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7"/>
      <c r="B3" s="25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7"/>
      <c r="B4" s="25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7"/>
      <c r="B5" s="25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7"/>
      <c r="B6" s="25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1697</v>
      </c>
      <c r="C8" s="7">
        <f t="shared" si="0"/>
        <v>457</v>
      </c>
      <c r="D8" s="47">
        <f t="shared" si="0"/>
        <v>83</v>
      </c>
      <c r="E8" s="32">
        <f t="shared" si="0"/>
        <v>203</v>
      </c>
      <c r="F8" s="35">
        <f t="shared" si="0"/>
        <v>42</v>
      </c>
      <c r="G8" s="38">
        <f t="shared" si="0"/>
        <v>159</v>
      </c>
      <c r="H8" s="42">
        <f t="shared" si="0"/>
        <v>33</v>
      </c>
      <c r="I8" s="42">
        <f t="shared" si="0"/>
        <v>29</v>
      </c>
      <c r="J8" s="42">
        <f t="shared" si="0"/>
        <v>13</v>
      </c>
      <c r="K8" s="42">
        <f>SUM(K12:K42)</f>
        <v>37</v>
      </c>
      <c r="L8" s="42">
        <f>SUM(L12:L42)</f>
        <v>0</v>
      </c>
      <c r="M8" s="42">
        <f t="shared" si="0"/>
        <v>50</v>
      </c>
      <c r="N8" s="42">
        <f t="shared" si="0"/>
        <v>3</v>
      </c>
      <c r="O8" s="42">
        <f t="shared" si="0"/>
        <v>11</v>
      </c>
      <c r="P8" s="42">
        <f t="shared" si="0"/>
        <v>11</v>
      </c>
      <c r="Q8" s="42">
        <f t="shared" si="0"/>
        <v>45</v>
      </c>
      <c r="R8" s="42">
        <f t="shared" si="0"/>
        <v>100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30</v>
      </c>
      <c r="D9" s="48">
        <f aca="true" t="shared" si="1" ref="D9:R9">D8/$C$8</f>
        <v>0.18161925601750548</v>
      </c>
      <c r="E9" s="33">
        <f t="shared" si="1"/>
        <v>0.4442013129102845</v>
      </c>
      <c r="F9" s="36">
        <f t="shared" si="1"/>
        <v>0.09190371991247265</v>
      </c>
      <c r="G9" s="39">
        <f t="shared" si="1"/>
        <v>0.3479212253829322</v>
      </c>
      <c r="H9" s="43">
        <f t="shared" si="1"/>
        <v>0.07221006564551423</v>
      </c>
      <c r="I9" s="43">
        <f t="shared" si="1"/>
        <v>0.06345733041575492</v>
      </c>
      <c r="J9" s="43">
        <f t="shared" si="1"/>
        <v>0.028446389496717725</v>
      </c>
      <c r="K9" s="43">
        <f t="shared" si="1"/>
        <v>0.08096280087527352</v>
      </c>
      <c r="L9" s="43">
        <f t="shared" si="1"/>
        <v>0</v>
      </c>
      <c r="M9" s="43">
        <f t="shared" si="1"/>
        <v>0.10940919037199125</v>
      </c>
      <c r="N9" s="43">
        <f t="shared" si="1"/>
        <v>0.006564551422319475</v>
      </c>
      <c r="O9" s="62">
        <f t="shared" si="1"/>
        <v>0.024070021881838075</v>
      </c>
      <c r="P9" s="77">
        <f t="shared" si="1"/>
        <v>0.024070021881838075</v>
      </c>
      <c r="Q9" s="66">
        <f t="shared" si="1"/>
        <v>0.09846827133479212</v>
      </c>
      <c r="R9" s="72">
        <f t="shared" si="1"/>
        <v>0.2188183807439825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56.56666666666667</v>
      </c>
      <c r="C10" s="9">
        <f>C8/C9</f>
        <v>15.233333333333333</v>
      </c>
      <c r="D10" s="49">
        <f aca="true" t="shared" si="2" ref="D10:R10">D8/$C$9</f>
        <v>2.7666666666666666</v>
      </c>
      <c r="E10" s="34">
        <f t="shared" si="2"/>
        <v>6.766666666666667</v>
      </c>
      <c r="F10" s="37">
        <f t="shared" si="2"/>
        <v>1.4</v>
      </c>
      <c r="G10" s="40">
        <f t="shared" si="2"/>
        <v>5.3</v>
      </c>
      <c r="H10" s="44">
        <f t="shared" si="2"/>
        <v>1.1</v>
      </c>
      <c r="I10" s="44">
        <f t="shared" si="2"/>
        <v>0.9666666666666667</v>
      </c>
      <c r="J10" s="44">
        <f t="shared" si="2"/>
        <v>0.43333333333333335</v>
      </c>
      <c r="K10" s="44">
        <f>K8/$C$9</f>
        <v>1.2333333333333334</v>
      </c>
      <c r="L10" s="44">
        <f>L8/$C$9</f>
        <v>0</v>
      </c>
      <c r="M10" s="44">
        <f t="shared" si="2"/>
        <v>1.6666666666666667</v>
      </c>
      <c r="N10" s="44">
        <f t="shared" si="2"/>
        <v>0.1</v>
      </c>
      <c r="O10" s="63">
        <f t="shared" si="2"/>
        <v>0.36666666666666664</v>
      </c>
      <c r="P10" s="78">
        <f t="shared" si="2"/>
        <v>0.36666666666666664</v>
      </c>
      <c r="Q10" s="67">
        <f t="shared" si="2"/>
        <v>1.5</v>
      </c>
      <c r="R10" s="73">
        <f t="shared" si="2"/>
        <v>3.3333333333333335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63</v>
      </c>
      <c r="C11" s="9"/>
      <c r="D11" s="94"/>
      <c r="E11" s="120"/>
      <c r="F11" s="12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30" t="s">
        <v>286</v>
      </c>
      <c r="B12" s="234">
        <v>55</v>
      </c>
      <c r="C12" s="235">
        <v>7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27">
        <v>0</v>
      </c>
      <c r="P12" s="233">
        <v>0</v>
      </c>
      <c r="Q12" s="227">
        <v>6</v>
      </c>
      <c r="R12" s="227">
        <v>1</v>
      </c>
      <c r="S12" s="236"/>
      <c r="T12" s="237" t="s">
        <v>108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3" ht="14.25" customHeight="1" thickBot="1" thickTop="1">
      <c r="A13" s="230" t="s">
        <v>285</v>
      </c>
      <c r="B13" s="234">
        <v>65</v>
      </c>
      <c r="C13" s="235">
        <v>15</v>
      </c>
      <c r="D13" s="233">
        <v>0</v>
      </c>
      <c r="E13" s="227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27">
        <v>8</v>
      </c>
      <c r="R13" s="227">
        <v>7</v>
      </c>
      <c r="S13" s="236"/>
      <c r="T13" s="237" t="s">
        <v>110</v>
      </c>
      <c r="U13" s="132"/>
      <c r="V13" s="132"/>
      <c r="W13" s="132"/>
    </row>
    <row r="14" spans="1:23" ht="14.25" customHeight="1" thickBot="1" thickTop="1">
      <c r="A14" s="230" t="s">
        <v>284</v>
      </c>
      <c r="B14" s="234">
        <v>76</v>
      </c>
      <c r="C14" s="235">
        <v>27</v>
      </c>
      <c r="D14" s="227">
        <v>0</v>
      </c>
      <c r="E14" s="227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27">
        <v>6</v>
      </c>
      <c r="R14" s="227">
        <v>20</v>
      </c>
      <c r="S14" s="139"/>
      <c r="T14" s="237" t="s">
        <v>112</v>
      </c>
      <c r="U14" s="135"/>
      <c r="V14" s="135"/>
      <c r="W14" s="241"/>
    </row>
    <row r="15" spans="1:23" ht="14.25" customHeight="1" thickBot="1" thickTop="1">
      <c r="A15" s="230" t="s">
        <v>283</v>
      </c>
      <c r="B15" s="234">
        <v>61</v>
      </c>
      <c r="C15" s="235">
        <v>21</v>
      </c>
      <c r="D15" s="227">
        <v>0</v>
      </c>
      <c r="E15" s="227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27">
        <v>3</v>
      </c>
      <c r="R15" s="227">
        <v>18</v>
      </c>
      <c r="S15" s="236"/>
      <c r="T15" s="237" t="s">
        <v>100</v>
      </c>
      <c r="U15" s="135"/>
      <c r="V15" s="135"/>
      <c r="W15" s="241"/>
    </row>
    <row r="16" spans="1:23" ht="14.25" customHeight="1" thickBot="1" thickTop="1">
      <c r="A16" s="243" t="s">
        <v>282</v>
      </c>
      <c r="B16" s="234">
        <v>68</v>
      </c>
      <c r="C16" s="235">
        <v>21</v>
      </c>
      <c r="D16" s="229">
        <v>8</v>
      </c>
      <c r="E16" s="232">
        <v>13</v>
      </c>
      <c r="F16" s="233">
        <v>3</v>
      </c>
      <c r="G16" s="233">
        <v>10</v>
      </c>
      <c r="H16" s="233">
        <v>1</v>
      </c>
      <c r="I16" s="233">
        <v>2</v>
      </c>
      <c r="J16" s="233">
        <v>1</v>
      </c>
      <c r="K16" s="227">
        <v>4</v>
      </c>
      <c r="L16" s="233">
        <v>0</v>
      </c>
      <c r="M16" s="227">
        <v>3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102</v>
      </c>
      <c r="U16" s="135"/>
      <c r="V16" s="129"/>
      <c r="W16" s="135"/>
    </row>
    <row r="17" spans="1:23" ht="14.25" customHeight="1" thickBot="1" thickTop="1">
      <c r="A17" s="230" t="s">
        <v>281</v>
      </c>
      <c r="B17" s="234">
        <v>60</v>
      </c>
      <c r="C17" s="235">
        <v>19</v>
      </c>
      <c r="D17" s="233">
        <v>9</v>
      </c>
      <c r="E17" s="233">
        <v>10</v>
      </c>
      <c r="F17" s="233">
        <v>3</v>
      </c>
      <c r="G17" s="233">
        <v>7</v>
      </c>
      <c r="H17" s="233">
        <v>2</v>
      </c>
      <c r="I17" s="233">
        <v>2</v>
      </c>
      <c r="J17" s="233">
        <v>1</v>
      </c>
      <c r="K17" s="227">
        <v>2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104</v>
      </c>
      <c r="U17" s="135"/>
      <c r="V17" s="129"/>
      <c r="W17" s="135"/>
    </row>
    <row r="18" spans="1:23" ht="14.25" customHeight="1" thickBot="1" thickTop="1">
      <c r="A18" s="243" t="s">
        <v>280</v>
      </c>
      <c r="B18" s="234">
        <v>41</v>
      </c>
      <c r="C18" s="235">
        <v>6</v>
      </c>
      <c r="D18" s="227">
        <v>0</v>
      </c>
      <c r="E18" s="227">
        <v>6</v>
      </c>
      <c r="F18" s="233">
        <v>3</v>
      </c>
      <c r="G18" s="233">
        <v>3</v>
      </c>
      <c r="H18" s="233">
        <v>1</v>
      </c>
      <c r="I18" s="233">
        <v>0</v>
      </c>
      <c r="J18" s="233">
        <v>1</v>
      </c>
      <c r="K18" s="227">
        <v>2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106</v>
      </c>
      <c r="U18" s="135"/>
      <c r="V18" s="241"/>
      <c r="W18" s="135"/>
    </row>
    <row r="19" spans="1:23" ht="14.25" customHeight="1" thickBot="1" thickTop="1">
      <c r="A19" s="230" t="s">
        <v>279</v>
      </c>
      <c r="B19" s="234">
        <v>48</v>
      </c>
      <c r="C19" s="235">
        <v>8</v>
      </c>
      <c r="D19" s="233">
        <v>0</v>
      </c>
      <c r="E19" s="227">
        <v>6</v>
      </c>
      <c r="F19" s="233">
        <v>3</v>
      </c>
      <c r="G19" s="233">
        <v>3</v>
      </c>
      <c r="H19" s="233">
        <v>0</v>
      </c>
      <c r="I19" s="233">
        <v>1</v>
      </c>
      <c r="J19" s="233">
        <v>0</v>
      </c>
      <c r="K19" s="233">
        <v>0</v>
      </c>
      <c r="L19" s="233">
        <v>0</v>
      </c>
      <c r="M19" s="227">
        <v>3</v>
      </c>
      <c r="N19" s="233">
        <v>0</v>
      </c>
      <c r="O19" s="233">
        <v>2</v>
      </c>
      <c r="P19" s="233">
        <v>0</v>
      </c>
      <c r="Q19" s="233">
        <v>0</v>
      </c>
      <c r="R19" s="233">
        <v>0</v>
      </c>
      <c r="S19" s="236"/>
      <c r="T19" s="237" t="s">
        <v>108</v>
      </c>
      <c r="U19" s="135"/>
      <c r="V19" s="241"/>
      <c r="W19" s="135"/>
    </row>
    <row r="20" spans="1:23" ht="14.25" customHeight="1" thickBot="1" thickTop="1">
      <c r="A20" s="147" t="s">
        <v>278</v>
      </c>
      <c r="B20" s="234">
        <v>45</v>
      </c>
      <c r="C20" s="235">
        <v>7</v>
      </c>
      <c r="D20" s="233">
        <v>0</v>
      </c>
      <c r="E20" s="233">
        <v>7</v>
      </c>
      <c r="F20" s="233">
        <v>2</v>
      </c>
      <c r="G20" s="233">
        <v>5</v>
      </c>
      <c r="H20" s="233">
        <v>0</v>
      </c>
      <c r="I20" s="233">
        <v>1</v>
      </c>
      <c r="J20" s="233">
        <v>0</v>
      </c>
      <c r="K20" s="233">
        <v>0</v>
      </c>
      <c r="L20" s="233">
        <v>0</v>
      </c>
      <c r="M20" s="227">
        <v>4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110</v>
      </c>
      <c r="U20" s="135"/>
      <c r="V20" s="241"/>
      <c r="W20" s="135"/>
    </row>
    <row r="21" spans="1:23" ht="14.25" customHeight="1" thickBot="1" thickTop="1">
      <c r="A21" s="230" t="s">
        <v>277</v>
      </c>
      <c r="B21" s="234">
        <v>64</v>
      </c>
      <c r="C21" s="235">
        <v>21</v>
      </c>
      <c r="D21" s="229">
        <v>10</v>
      </c>
      <c r="E21" s="232">
        <v>11</v>
      </c>
      <c r="F21" s="233">
        <v>3</v>
      </c>
      <c r="G21" s="233">
        <v>8</v>
      </c>
      <c r="H21" s="233">
        <v>1</v>
      </c>
      <c r="I21" s="233">
        <v>2</v>
      </c>
      <c r="J21" s="233">
        <v>1</v>
      </c>
      <c r="K21" s="227">
        <v>3</v>
      </c>
      <c r="L21" s="233">
        <v>0</v>
      </c>
      <c r="M21" s="227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112</v>
      </c>
      <c r="U21" s="135"/>
      <c r="V21" s="241"/>
      <c r="W21" s="132"/>
    </row>
    <row r="22" spans="1:23" ht="14.25" customHeight="1" thickBot="1" thickTop="1">
      <c r="A22" s="230" t="s">
        <v>276</v>
      </c>
      <c r="B22" s="234">
        <v>66</v>
      </c>
      <c r="C22" s="235">
        <v>21</v>
      </c>
      <c r="D22" s="229">
        <v>9</v>
      </c>
      <c r="E22" s="232">
        <v>12</v>
      </c>
      <c r="F22" s="233">
        <v>2</v>
      </c>
      <c r="G22" s="233">
        <v>10</v>
      </c>
      <c r="H22" s="233">
        <v>2</v>
      </c>
      <c r="I22" s="233">
        <v>1</v>
      </c>
      <c r="J22" s="233">
        <v>2</v>
      </c>
      <c r="K22" s="227">
        <v>4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100</v>
      </c>
      <c r="U22" s="135"/>
      <c r="V22" s="241"/>
      <c r="W22" s="135"/>
    </row>
    <row r="23" spans="1:23" ht="14.25" customHeight="1" thickBot="1" thickTop="1">
      <c r="A23" s="243" t="s">
        <v>275</v>
      </c>
      <c r="B23" s="234">
        <v>60</v>
      </c>
      <c r="C23" s="235">
        <v>20</v>
      </c>
      <c r="D23" s="229">
        <v>8</v>
      </c>
      <c r="E23" s="232">
        <v>12</v>
      </c>
      <c r="F23" s="233">
        <v>2</v>
      </c>
      <c r="G23" s="233">
        <v>10</v>
      </c>
      <c r="H23" s="233">
        <v>3</v>
      </c>
      <c r="I23" s="233">
        <v>2</v>
      </c>
      <c r="J23" s="233">
        <v>1</v>
      </c>
      <c r="K23" s="227">
        <v>3</v>
      </c>
      <c r="L23" s="233">
        <v>0</v>
      </c>
      <c r="M23" s="227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102</v>
      </c>
      <c r="U23" s="135"/>
      <c r="V23" s="241"/>
      <c r="W23" s="135"/>
    </row>
    <row r="24" spans="1:23" ht="14.25" customHeight="1" thickBot="1" thickTop="1">
      <c r="A24" s="230" t="s">
        <v>274</v>
      </c>
      <c r="B24" s="234">
        <v>55</v>
      </c>
      <c r="C24" s="235">
        <v>19</v>
      </c>
      <c r="D24" s="233">
        <v>9</v>
      </c>
      <c r="E24" s="233">
        <v>10</v>
      </c>
      <c r="F24" s="233">
        <v>0</v>
      </c>
      <c r="G24" s="233">
        <v>10</v>
      </c>
      <c r="H24" s="233">
        <v>3</v>
      </c>
      <c r="I24" s="233">
        <v>2</v>
      </c>
      <c r="J24" s="233">
        <v>1</v>
      </c>
      <c r="K24" s="227">
        <v>4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104</v>
      </c>
      <c r="U24" s="135"/>
      <c r="V24" s="241"/>
      <c r="W24" s="135"/>
    </row>
    <row r="25" spans="1:23" ht="14.25" customHeight="1" thickBot="1" thickTop="1">
      <c r="A25" s="243" t="s">
        <v>273</v>
      </c>
      <c r="B25" s="234">
        <v>38</v>
      </c>
      <c r="C25" s="235">
        <v>5</v>
      </c>
      <c r="D25" s="233">
        <v>5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106</v>
      </c>
      <c r="U25" s="135"/>
      <c r="V25" s="241"/>
      <c r="W25" s="135"/>
    </row>
    <row r="26" spans="1:23" ht="14.25" customHeight="1" thickBot="1" thickTop="1">
      <c r="A26" s="230" t="s">
        <v>272</v>
      </c>
      <c r="B26" s="234">
        <v>43</v>
      </c>
      <c r="C26" s="235">
        <v>4</v>
      </c>
      <c r="D26" s="233">
        <v>0</v>
      </c>
      <c r="E26" s="233">
        <v>1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1</v>
      </c>
      <c r="O26" s="233">
        <v>3</v>
      </c>
      <c r="P26" s="233">
        <v>0</v>
      </c>
      <c r="Q26" s="233">
        <v>0</v>
      </c>
      <c r="R26" s="233">
        <v>0</v>
      </c>
      <c r="S26" s="236"/>
      <c r="T26" s="237" t="s">
        <v>108</v>
      </c>
      <c r="U26" s="135"/>
      <c r="V26" s="241"/>
      <c r="W26" s="135"/>
    </row>
    <row r="27" spans="1:23" ht="14.25" customHeight="1" thickBot="1" thickTop="1">
      <c r="A27" s="147" t="s">
        <v>271</v>
      </c>
      <c r="B27" s="234">
        <v>42</v>
      </c>
      <c r="C27" s="235">
        <v>5</v>
      </c>
      <c r="D27" s="233">
        <v>0</v>
      </c>
      <c r="E27" s="233">
        <v>5</v>
      </c>
      <c r="F27" s="233">
        <v>0</v>
      </c>
      <c r="G27" s="233">
        <v>5</v>
      </c>
      <c r="H27" s="233">
        <v>1</v>
      </c>
      <c r="I27" s="233">
        <v>1</v>
      </c>
      <c r="J27" s="233">
        <v>0</v>
      </c>
      <c r="K27" s="233">
        <v>0</v>
      </c>
      <c r="L27" s="233">
        <v>0</v>
      </c>
      <c r="M27" s="227">
        <v>3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110</v>
      </c>
      <c r="U27" s="135"/>
      <c r="V27" s="241"/>
      <c r="W27" s="135"/>
    </row>
    <row r="28" spans="1:23" ht="14.25" customHeight="1" thickBot="1" thickTop="1">
      <c r="A28" s="230" t="s">
        <v>270</v>
      </c>
      <c r="B28" s="234">
        <v>59</v>
      </c>
      <c r="C28" s="235">
        <v>20</v>
      </c>
      <c r="D28" s="229">
        <v>7</v>
      </c>
      <c r="E28" s="232">
        <v>13</v>
      </c>
      <c r="F28" s="233">
        <v>3</v>
      </c>
      <c r="G28" s="233">
        <v>10</v>
      </c>
      <c r="H28" s="233">
        <v>2</v>
      </c>
      <c r="I28" s="233">
        <v>3</v>
      </c>
      <c r="J28" s="233">
        <v>1</v>
      </c>
      <c r="K28" s="227">
        <v>3</v>
      </c>
      <c r="L28" s="233">
        <v>0</v>
      </c>
      <c r="M28" s="227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112</v>
      </c>
      <c r="U28" s="135"/>
      <c r="V28" s="241"/>
      <c r="W28" s="135"/>
    </row>
    <row r="29" spans="1:23" ht="14.25" customHeight="1" thickBot="1" thickTop="1">
      <c r="A29" s="230" t="s">
        <v>269</v>
      </c>
      <c r="B29" s="234">
        <v>61</v>
      </c>
      <c r="C29" s="235">
        <v>20</v>
      </c>
      <c r="D29" s="229">
        <v>10</v>
      </c>
      <c r="E29" s="232">
        <v>10</v>
      </c>
      <c r="F29" s="233">
        <v>1</v>
      </c>
      <c r="G29" s="233">
        <v>9</v>
      </c>
      <c r="H29" s="233">
        <v>1</v>
      </c>
      <c r="I29" s="233">
        <v>2</v>
      </c>
      <c r="J29" s="233">
        <v>1</v>
      </c>
      <c r="K29" s="227">
        <v>4</v>
      </c>
      <c r="L29" s="233">
        <v>0</v>
      </c>
      <c r="M29" s="227">
        <v>1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100</v>
      </c>
      <c r="U29" s="135"/>
      <c r="V29" s="241"/>
      <c r="W29" s="135"/>
    </row>
    <row r="30" spans="1:23" ht="14.25" customHeight="1" thickBot="1" thickTop="1">
      <c r="A30" s="249" t="s">
        <v>268</v>
      </c>
      <c r="B30" s="234">
        <v>73</v>
      </c>
      <c r="C30" s="235">
        <v>27</v>
      </c>
      <c r="D30" s="227">
        <v>0</v>
      </c>
      <c r="E30" s="232">
        <v>27</v>
      </c>
      <c r="F30" s="233">
        <v>3</v>
      </c>
      <c r="G30" s="233">
        <v>24</v>
      </c>
      <c r="H30" s="233">
        <v>3</v>
      </c>
      <c r="I30" s="233">
        <v>3</v>
      </c>
      <c r="J30" s="233">
        <v>1</v>
      </c>
      <c r="K30" s="227">
        <v>3</v>
      </c>
      <c r="L30" s="233">
        <v>0</v>
      </c>
      <c r="M30" s="227">
        <v>13</v>
      </c>
      <c r="N30" s="233">
        <v>1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102</v>
      </c>
      <c r="U30" s="135"/>
      <c r="V30" s="241"/>
      <c r="W30" s="135"/>
    </row>
    <row r="31" spans="1:23" ht="14.25" customHeight="1" thickBot="1" thickTop="1">
      <c r="A31" s="230" t="s">
        <v>267</v>
      </c>
      <c r="B31" s="234">
        <v>68</v>
      </c>
      <c r="C31" s="235">
        <v>22</v>
      </c>
      <c r="D31" s="227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27">
        <v>5</v>
      </c>
      <c r="R31" s="227">
        <v>17</v>
      </c>
      <c r="S31" s="236"/>
      <c r="T31" s="237" t="s">
        <v>104</v>
      </c>
      <c r="U31" s="135"/>
      <c r="V31" s="241"/>
      <c r="W31" s="135"/>
    </row>
    <row r="32" spans="1:23" ht="14.25" customHeight="1" thickBot="1" thickTop="1">
      <c r="A32" s="243" t="s">
        <v>266</v>
      </c>
      <c r="B32" s="234">
        <v>56</v>
      </c>
      <c r="C32" s="235">
        <v>19</v>
      </c>
      <c r="D32" s="227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27">
        <v>14</v>
      </c>
      <c r="R32" s="227">
        <v>3</v>
      </c>
      <c r="S32" s="236"/>
      <c r="T32" s="237" t="s">
        <v>106</v>
      </c>
      <c r="U32" s="135"/>
      <c r="V32" s="129"/>
      <c r="W32" s="132"/>
    </row>
    <row r="33" spans="1:23" ht="14.25" customHeight="1" thickBot="1" thickTop="1">
      <c r="A33" s="230" t="s">
        <v>265</v>
      </c>
      <c r="B33" s="234">
        <v>53</v>
      </c>
      <c r="C33" s="235">
        <v>5</v>
      </c>
      <c r="D33" s="233">
        <v>0</v>
      </c>
      <c r="E33" s="227">
        <v>1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1</v>
      </c>
      <c r="O33" s="246">
        <v>4</v>
      </c>
      <c r="P33" s="233">
        <v>0</v>
      </c>
      <c r="Q33" s="233">
        <v>0</v>
      </c>
      <c r="R33" s="233">
        <v>0</v>
      </c>
      <c r="S33" s="236"/>
      <c r="T33" s="237" t="s">
        <v>108</v>
      </c>
      <c r="U33" s="135"/>
      <c r="V33" s="129"/>
      <c r="W33" s="135"/>
    </row>
    <row r="34" spans="1:23" ht="14.25" customHeight="1" thickBot="1" thickTop="1">
      <c r="A34" s="147" t="s">
        <v>257</v>
      </c>
      <c r="B34" s="234">
        <v>45</v>
      </c>
      <c r="C34" s="235">
        <v>6</v>
      </c>
      <c r="D34" s="233">
        <v>0</v>
      </c>
      <c r="E34" s="233">
        <v>6</v>
      </c>
      <c r="F34" s="233">
        <v>0</v>
      </c>
      <c r="G34" s="233">
        <v>6</v>
      </c>
      <c r="H34" s="233">
        <v>1</v>
      </c>
      <c r="I34" s="233">
        <v>2</v>
      </c>
      <c r="J34" s="233">
        <v>0</v>
      </c>
      <c r="K34" s="233">
        <v>0</v>
      </c>
      <c r="L34" s="233">
        <v>0</v>
      </c>
      <c r="M34" s="227">
        <v>3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110</v>
      </c>
      <c r="U34" s="135"/>
      <c r="V34" s="129"/>
      <c r="W34" s="132"/>
    </row>
    <row r="35" spans="1:23" ht="14.25" customHeight="1" thickBot="1" thickTop="1">
      <c r="A35" s="230" t="s">
        <v>258</v>
      </c>
      <c r="B35" s="234">
        <v>69</v>
      </c>
      <c r="C35" s="235">
        <v>23</v>
      </c>
      <c r="D35" s="229">
        <v>8</v>
      </c>
      <c r="E35" s="232">
        <v>15</v>
      </c>
      <c r="F35" s="233">
        <v>4</v>
      </c>
      <c r="G35" s="233">
        <v>11</v>
      </c>
      <c r="H35" s="233">
        <v>4</v>
      </c>
      <c r="I35" s="233">
        <v>2</v>
      </c>
      <c r="J35" s="233">
        <v>1</v>
      </c>
      <c r="K35" s="227">
        <v>2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112</v>
      </c>
      <c r="U35" s="135"/>
      <c r="V35" s="241"/>
      <c r="W35" s="135"/>
    </row>
    <row r="36" spans="1:23" ht="14.25" customHeight="1" thickBot="1" thickTop="1">
      <c r="A36" s="147" t="s">
        <v>259</v>
      </c>
      <c r="B36" s="234">
        <v>68</v>
      </c>
      <c r="C36" s="235">
        <v>23</v>
      </c>
      <c r="D36" s="227">
        <v>0</v>
      </c>
      <c r="E36" s="232">
        <v>23</v>
      </c>
      <c r="F36" s="233">
        <v>6</v>
      </c>
      <c r="G36" s="233">
        <v>17</v>
      </c>
      <c r="H36" s="233">
        <v>5</v>
      </c>
      <c r="I36" s="233">
        <v>2</v>
      </c>
      <c r="J36" s="233">
        <v>1</v>
      </c>
      <c r="K36" s="227">
        <v>3</v>
      </c>
      <c r="L36" s="233">
        <v>0</v>
      </c>
      <c r="M36" s="227">
        <v>6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100</v>
      </c>
      <c r="U36" s="135"/>
      <c r="V36" s="241"/>
      <c r="W36" s="132"/>
    </row>
    <row r="37" spans="1:23" ht="14.25" customHeight="1" thickBot="1" thickTop="1">
      <c r="A37" s="243" t="s">
        <v>260</v>
      </c>
      <c r="B37" s="234">
        <v>64</v>
      </c>
      <c r="C37" s="235">
        <v>24</v>
      </c>
      <c r="D37" s="227">
        <v>0</v>
      </c>
      <c r="E37" s="227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27">
        <v>3</v>
      </c>
      <c r="R37" s="227">
        <v>20</v>
      </c>
      <c r="S37" s="236"/>
      <c r="T37" s="237" t="s">
        <v>102</v>
      </c>
      <c r="U37" s="135"/>
      <c r="V37" s="241"/>
      <c r="W37" s="135"/>
    </row>
    <row r="38" spans="1:23" ht="14.25" customHeight="1" thickBot="1" thickTop="1">
      <c r="A38" s="230" t="s">
        <v>261</v>
      </c>
      <c r="B38" s="234">
        <v>66</v>
      </c>
      <c r="C38" s="235">
        <v>22</v>
      </c>
      <c r="D38" s="227">
        <v>0</v>
      </c>
      <c r="E38" s="229">
        <v>8</v>
      </c>
      <c r="F38" s="233">
        <v>2</v>
      </c>
      <c r="G38" s="233">
        <v>6</v>
      </c>
      <c r="H38" s="233">
        <v>1</v>
      </c>
      <c r="I38" s="233">
        <v>1</v>
      </c>
      <c r="J38" s="233">
        <v>0</v>
      </c>
      <c r="K38" s="233">
        <v>0</v>
      </c>
      <c r="L38" s="233">
        <v>0</v>
      </c>
      <c r="M38" s="227">
        <v>4</v>
      </c>
      <c r="N38" s="233">
        <v>0</v>
      </c>
      <c r="O38" s="233">
        <v>0</v>
      </c>
      <c r="P38" s="233">
        <v>0</v>
      </c>
      <c r="Q38" s="233">
        <v>0</v>
      </c>
      <c r="R38" s="227">
        <v>14</v>
      </c>
      <c r="S38" s="236"/>
      <c r="T38" s="237" t="s">
        <v>104</v>
      </c>
      <c r="U38" s="135"/>
      <c r="V38" s="241"/>
      <c r="W38" s="135"/>
    </row>
    <row r="39" spans="1:23" ht="14.25" customHeight="1" thickBot="1" thickTop="1">
      <c r="A39" s="243" t="s">
        <v>262</v>
      </c>
      <c r="B39" s="234">
        <v>47</v>
      </c>
      <c r="C39" s="235">
        <v>11</v>
      </c>
      <c r="D39" s="227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27">
        <v>11</v>
      </c>
      <c r="Q39" s="233">
        <v>0</v>
      </c>
      <c r="R39" s="233">
        <v>0</v>
      </c>
      <c r="S39" s="236"/>
      <c r="T39" s="237" t="s">
        <v>106</v>
      </c>
      <c r="U39" s="135"/>
      <c r="V39" s="241"/>
      <c r="W39" s="135"/>
    </row>
    <row r="40" spans="1:23" ht="14.25" customHeight="1" thickBot="1" thickTop="1">
      <c r="A40" s="230" t="s">
        <v>263</v>
      </c>
      <c r="B40" s="234">
        <v>32</v>
      </c>
      <c r="C40" s="235">
        <v>2</v>
      </c>
      <c r="D40" s="233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2</v>
      </c>
      <c r="P40" s="233">
        <v>0</v>
      </c>
      <c r="Q40" s="233">
        <v>0</v>
      </c>
      <c r="R40" s="233">
        <v>0</v>
      </c>
      <c r="S40" s="236"/>
      <c r="T40" s="237" t="s">
        <v>108</v>
      </c>
      <c r="U40" s="135"/>
      <c r="V40" s="135"/>
      <c r="W40" s="129"/>
    </row>
    <row r="41" spans="1:23" ht="14.25" customHeight="1" thickBot="1" thickTop="1">
      <c r="A41" s="147" t="s">
        <v>264</v>
      </c>
      <c r="B41" s="234">
        <v>49</v>
      </c>
      <c r="C41" s="235">
        <v>7</v>
      </c>
      <c r="D41" s="233">
        <v>0</v>
      </c>
      <c r="E41" s="233">
        <v>7</v>
      </c>
      <c r="F41" s="233">
        <v>2</v>
      </c>
      <c r="G41" s="233">
        <v>5</v>
      </c>
      <c r="H41" s="233">
        <v>2</v>
      </c>
      <c r="I41" s="233">
        <v>0</v>
      </c>
      <c r="J41" s="233">
        <v>0</v>
      </c>
      <c r="K41" s="233">
        <v>0</v>
      </c>
      <c r="L41" s="233">
        <v>0</v>
      </c>
      <c r="M41" s="227">
        <v>3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110</v>
      </c>
      <c r="U41" s="135"/>
      <c r="V41" s="135"/>
      <c r="W41" s="129"/>
    </row>
    <row r="42" spans="1:20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</row>
    <row r="43" spans="1:2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V43">
        <f>SUM(V14:V41)</f>
        <v>0</v>
      </c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spans="21:22" ht="14.25" customHeight="1">
      <c r="U48" s="92"/>
      <c r="V48" s="92"/>
    </row>
    <row r="49" spans="21:22" ht="14.25" customHeight="1">
      <c r="U49" s="92"/>
      <c r="V49" s="92"/>
    </row>
    <row r="50" spans="21:22" ht="14.25" customHeight="1">
      <c r="U50" s="92"/>
      <c r="V50" s="92"/>
    </row>
    <row r="51" spans="21:22" ht="14.25" customHeight="1">
      <c r="U51" s="92"/>
      <c r="V51" s="92"/>
    </row>
    <row r="52" spans="21:22" ht="14.25" customHeight="1">
      <c r="U52" s="92"/>
      <c r="V52" s="92"/>
    </row>
    <row r="53" spans="21:22" ht="14.25" customHeight="1">
      <c r="U53" s="92"/>
      <c r="V53" s="92"/>
    </row>
    <row r="54" spans="21:24" ht="14.25" customHeight="1">
      <c r="U54" s="166"/>
      <c r="V54" s="166"/>
      <c r="W54" s="166"/>
      <c r="X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6" t="s">
        <v>34</v>
      </c>
      <c r="B1" s="257"/>
      <c r="C1" s="54"/>
      <c r="D1" s="54" t="s">
        <v>96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7"/>
      <c r="B2" s="25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7"/>
      <c r="B3" s="25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7"/>
      <c r="B4" s="25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7"/>
      <c r="B5" s="25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7"/>
      <c r="B6" s="25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2052</v>
      </c>
      <c r="C8" s="7">
        <f t="shared" si="0"/>
        <v>559</v>
      </c>
      <c r="D8" s="47">
        <f t="shared" si="0"/>
        <v>135</v>
      </c>
      <c r="E8" s="32">
        <f t="shared" si="0"/>
        <v>369</v>
      </c>
      <c r="F8" s="35">
        <f t="shared" si="0"/>
        <v>90</v>
      </c>
      <c r="G8" s="38">
        <f t="shared" si="0"/>
        <v>281</v>
      </c>
      <c r="H8" s="42">
        <f t="shared" si="0"/>
        <v>40</v>
      </c>
      <c r="I8" s="42">
        <f t="shared" si="0"/>
        <v>48</v>
      </c>
      <c r="J8" s="42">
        <f t="shared" si="0"/>
        <v>19</v>
      </c>
      <c r="K8" s="42">
        <f>SUM(K12:K42)</f>
        <v>55</v>
      </c>
      <c r="L8" s="42">
        <f>SUM(L12:L42)</f>
        <v>4</v>
      </c>
      <c r="M8" s="42">
        <f t="shared" si="0"/>
        <v>109</v>
      </c>
      <c r="N8" s="42">
        <f t="shared" si="0"/>
        <v>3</v>
      </c>
      <c r="O8" s="61">
        <f t="shared" si="0"/>
        <v>6</v>
      </c>
      <c r="P8" s="76">
        <f t="shared" si="0"/>
        <v>0</v>
      </c>
      <c r="Q8" s="65">
        <f t="shared" si="0"/>
        <v>19</v>
      </c>
      <c r="R8" s="71">
        <f t="shared" si="0"/>
        <v>29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31</v>
      </c>
      <c r="D9" s="48">
        <f aca="true" t="shared" si="1" ref="D9:R9">D8/$C$8</f>
        <v>0.24150268336314848</v>
      </c>
      <c r="E9" s="33">
        <f t="shared" si="1"/>
        <v>0.6601073345259392</v>
      </c>
      <c r="F9" s="36">
        <f t="shared" si="1"/>
        <v>0.16100178890876565</v>
      </c>
      <c r="G9" s="39">
        <f t="shared" si="1"/>
        <v>0.5026833631484794</v>
      </c>
      <c r="H9" s="43">
        <f t="shared" si="1"/>
        <v>0.07155635062611806</v>
      </c>
      <c r="I9" s="43">
        <f t="shared" si="1"/>
        <v>0.08586762075134168</v>
      </c>
      <c r="J9" s="43">
        <f t="shared" si="1"/>
        <v>0.03398926654740608</v>
      </c>
      <c r="K9" s="43">
        <f t="shared" si="1"/>
        <v>0.09838998211091235</v>
      </c>
      <c r="L9" s="43">
        <f t="shared" si="1"/>
        <v>0.007155635062611807</v>
      </c>
      <c r="M9" s="43">
        <f t="shared" si="1"/>
        <v>0.19499105545617174</v>
      </c>
      <c r="N9" s="43">
        <f t="shared" si="1"/>
        <v>0.005366726296958855</v>
      </c>
      <c r="O9" s="62">
        <f t="shared" si="1"/>
        <v>0.01073345259391771</v>
      </c>
      <c r="P9" s="77">
        <f t="shared" si="1"/>
        <v>0</v>
      </c>
      <c r="Q9" s="66">
        <f t="shared" si="1"/>
        <v>0.03398926654740608</v>
      </c>
      <c r="R9" s="72">
        <f t="shared" si="1"/>
        <v>0.0518783542039356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66.19354838709677</v>
      </c>
      <c r="C10" s="9">
        <f>C8/C9</f>
        <v>18.032258064516128</v>
      </c>
      <c r="D10" s="49">
        <f aca="true" t="shared" si="2" ref="D10:R10">D8/$C$9</f>
        <v>4.354838709677419</v>
      </c>
      <c r="E10" s="34">
        <f t="shared" si="2"/>
        <v>11.903225806451612</v>
      </c>
      <c r="F10" s="37">
        <f t="shared" si="2"/>
        <v>2.903225806451613</v>
      </c>
      <c r="G10" s="40">
        <f t="shared" si="2"/>
        <v>9.064516129032258</v>
      </c>
      <c r="H10" s="44">
        <f t="shared" si="2"/>
        <v>1.2903225806451613</v>
      </c>
      <c r="I10" s="44">
        <f t="shared" si="2"/>
        <v>1.5483870967741935</v>
      </c>
      <c r="J10" s="44">
        <f t="shared" si="2"/>
        <v>0.6129032258064516</v>
      </c>
      <c r="K10" s="44">
        <f>K8/$C$9</f>
        <v>1.7741935483870968</v>
      </c>
      <c r="L10" s="44">
        <f>L8/$C$9</f>
        <v>0.12903225806451613</v>
      </c>
      <c r="M10" s="44">
        <f t="shared" si="2"/>
        <v>3.5161290322580645</v>
      </c>
      <c r="N10" s="44">
        <f t="shared" si="2"/>
        <v>0.0967741935483871</v>
      </c>
      <c r="O10" s="63">
        <f t="shared" si="2"/>
        <v>0.1935483870967742</v>
      </c>
      <c r="P10" s="78">
        <f t="shared" si="2"/>
        <v>0</v>
      </c>
      <c r="Q10" s="67">
        <f t="shared" si="2"/>
        <v>0.6129032258064516</v>
      </c>
      <c r="R10" s="73">
        <f t="shared" si="2"/>
        <v>0.9354838709677419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91"/>
      <c r="T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30" t="s">
        <v>324</v>
      </c>
      <c r="B12" s="234">
        <v>71</v>
      </c>
      <c r="C12" s="235">
        <v>20</v>
      </c>
      <c r="D12" s="229">
        <v>9</v>
      </c>
      <c r="E12" s="232">
        <v>11</v>
      </c>
      <c r="F12" s="233">
        <v>4</v>
      </c>
      <c r="G12" s="233">
        <v>7</v>
      </c>
      <c r="H12" s="233">
        <v>1</v>
      </c>
      <c r="I12" s="233">
        <v>2</v>
      </c>
      <c r="J12" s="233">
        <v>1</v>
      </c>
      <c r="K12" s="227">
        <v>1</v>
      </c>
      <c r="L12" s="233">
        <v>0</v>
      </c>
      <c r="M12" s="227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91"/>
      <c r="T12" s="237" t="s">
        <v>102</v>
      </c>
    </row>
    <row r="13" spans="1:22" ht="14.25" customHeight="1" thickBot="1" thickTop="1">
      <c r="A13" s="230" t="s">
        <v>323</v>
      </c>
      <c r="B13" s="234">
        <v>72</v>
      </c>
      <c r="C13" s="235">
        <v>23</v>
      </c>
      <c r="D13" s="233">
        <v>13</v>
      </c>
      <c r="E13" s="233">
        <v>10</v>
      </c>
      <c r="F13" s="233">
        <v>3</v>
      </c>
      <c r="G13" s="233">
        <v>7</v>
      </c>
      <c r="H13" s="233">
        <v>1</v>
      </c>
      <c r="I13" s="233">
        <v>2</v>
      </c>
      <c r="J13" s="233">
        <v>1</v>
      </c>
      <c r="K13" s="227">
        <v>3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91"/>
      <c r="T13" s="237" t="s">
        <v>104</v>
      </c>
      <c r="U13" s="132"/>
      <c r="V13" s="132"/>
    </row>
    <row r="14" spans="1:22" ht="14.25" customHeight="1" thickBot="1" thickTop="1">
      <c r="A14" s="230" t="s">
        <v>322</v>
      </c>
      <c r="B14" s="234">
        <v>49</v>
      </c>
      <c r="C14" s="235">
        <v>10</v>
      </c>
      <c r="D14" s="233">
        <v>10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91"/>
      <c r="T14" s="237" t="s">
        <v>106</v>
      </c>
      <c r="U14" s="132"/>
      <c r="V14" s="132"/>
    </row>
    <row r="15" spans="1:22" ht="14.25" customHeight="1" thickBot="1" thickTop="1">
      <c r="A15" s="147" t="s">
        <v>321</v>
      </c>
      <c r="B15" s="234">
        <v>63</v>
      </c>
      <c r="C15" s="235">
        <v>12</v>
      </c>
      <c r="D15" s="233">
        <v>0</v>
      </c>
      <c r="E15" s="227">
        <v>12</v>
      </c>
      <c r="F15" s="233">
        <v>3</v>
      </c>
      <c r="G15" s="233">
        <v>9</v>
      </c>
      <c r="H15" s="233">
        <v>2</v>
      </c>
      <c r="I15" s="233">
        <v>0</v>
      </c>
      <c r="J15" s="233">
        <v>0</v>
      </c>
      <c r="K15" s="227">
        <v>1</v>
      </c>
      <c r="L15" s="233">
        <v>0</v>
      </c>
      <c r="M15" s="227">
        <v>5</v>
      </c>
      <c r="N15" s="233">
        <v>0</v>
      </c>
      <c r="O15" s="227">
        <v>0</v>
      </c>
      <c r="P15" s="233">
        <v>0</v>
      </c>
      <c r="Q15" s="233">
        <v>0</v>
      </c>
      <c r="R15" s="233">
        <v>0</v>
      </c>
      <c r="S15" s="91"/>
      <c r="T15" s="237" t="s">
        <v>108</v>
      </c>
      <c r="U15" s="132"/>
      <c r="V15" s="132"/>
    </row>
    <row r="16" spans="1:22" ht="14.25" customHeight="1" thickBot="1" thickTop="1">
      <c r="A16" s="147" t="s">
        <v>313</v>
      </c>
      <c r="B16" s="234">
        <v>64</v>
      </c>
      <c r="C16" s="235">
        <v>20</v>
      </c>
      <c r="D16" s="233">
        <v>0</v>
      </c>
      <c r="E16" s="233">
        <v>20</v>
      </c>
      <c r="F16" s="233">
        <v>8</v>
      </c>
      <c r="G16" s="233">
        <v>12</v>
      </c>
      <c r="H16" s="233">
        <v>2</v>
      </c>
      <c r="I16" s="233">
        <v>4</v>
      </c>
      <c r="J16" s="233">
        <v>0</v>
      </c>
      <c r="K16" s="233">
        <v>0</v>
      </c>
      <c r="L16" s="233">
        <v>0</v>
      </c>
      <c r="M16" s="227">
        <v>6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91"/>
      <c r="T16" s="237" t="s">
        <v>110</v>
      </c>
      <c r="U16" s="132"/>
      <c r="V16" s="132"/>
    </row>
    <row r="17" spans="1:20" ht="14.25" customHeight="1" thickBot="1" thickTop="1">
      <c r="A17" s="230" t="s">
        <v>312</v>
      </c>
      <c r="B17" s="234">
        <v>86</v>
      </c>
      <c r="C17" s="235">
        <v>31</v>
      </c>
      <c r="D17" s="233">
        <v>12</v>
      </c>
      <c r="E17" s="233">
        <v>19</v>
      </c>
      <c r="F17" s="233">
        <v>2</v>
      </c>
      <c r="G17" s="233">
        <v>17</v>
      </c>
      <c r="H17" s="233">
        <v>6</v>
      </c>
      <c r="I17" s="233">
        <v>3</v>
      </c>
      <c r="J17" s="233">
        <v>2</v>
      </c>
      <c r="K17" s="227">
        <v>4</v>
      </c>
      <c r="L17" s="233">
        <v>0</v>
      </c>
      <c r="M17" s="227">
        <v>2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91"/>
      <c r="T17" s="237" t="s">
        <v>112</v>
      </c>
    </row>
    <row r="18" spans="1:20" ht="14.25" customHeight="1" thickBot="1" thickTop="1">
      <c r="A18" s="230" t="s">
        <v>311</v>
      </c>
      <c r="B18" s="234">
        <v>75</v>
      </c>
      <c r="C18" s="235">
        <v>22</v>
      </c>
      <c r="D18" s="233">
        <v>9</v>
      </c>
      <c r="E18" s="233">
        <v>12</v>
      </c>
      <c r="F18" s="233">
        <v>3</v>
      </c>
      <c r="G18" s="233">
        <v>9</v>
      </c>
      <c r="H18" s="233">
        <v>1</v>
      </c>
      <c r="I18" s="233">
        <v>2</v>
      </c>
      <c r="J18" s="233">
        <v>1</v>
      </c>
      <c r="K18" s="227">
        <v>3</v>
      </c>
      <c r="L18" s="233">
        <v>0</v>
      </c>
      <c r="M18" s="227">
        <v>2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91"/>
      <c r="T18" s="237" t="s">
        <v>100</v>
      </c>
    </row>
    <row r="19" spans="1:20" ht="14.25" customHeight="1" thickBot="1" thickTop="1">
      <c r="A19" s="230" t="s">
        <v>310</v>
      </c>
      <c r="B19" s="234">
        <v>72</v>
      </c>
      <c r="C19" s="235">
        <v>22</v>
      </c>
      <c r="D19" s="229">
        <v>7</v>
      </c>
      <c r="E19" s="232">
        <v>15</v>
      </c>
      <c r="F19" s="233">
        <v>3</v>
      </c>
      <c r="G19" s="233">
        <v>12</v>
      </c>
      <c r="H19" s="233">
        <v>1</v>
      </c>
      <c r="I19" s="233">
        <v>2</v>
      </c>
      <c r="J19" s="233">
        <v>1</v>
      </c>
      <c r="K19" s="227">
        <v>4</v>
      </c>
      <c r="L19" s="233">
        <v>0</v>
      </c>
      <c r="M19" s="227">
        <v>4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91"/>
      <c r="T19" s="237" t="s">
        <v>102</v>
      </c>
    </row>
    <row r="20" spans="1:21" ht="14.25" customHeight="1" thickBot="1" thickTop="1">
      <c r="A20" s="230" t="s">
        <v>309</v>
      </c>
      <c r="B20" s="234">
        <v>72</v>
      </c>
      <c r="C20" s="235">
        <v>22</v>
      </c>
      <c r="D20" s="233">
        <v>11</v>
      </c>
      <c r="E20" s="233">
        <v>11</v>
      </c>
      <c r="F20" s="233">
        <v>4</v>
      </c>
      <c r="G20" s="233">
        <v>7</v>
      </c>
      <c r="H20" s="233">
        <v>2</v>
      </c>
      <c r="I20" s="233">
        <v>2</v>
      </c>
      <c r="J20" s="233">
        <v>1</v>
      </c>
      <c r="K20" s="227">
        <v>2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91"/>
      <c r="T20" s="237" t="s">
        <v>104</v>
      </c>
      <c r="U20" s="132"/>
    </row>
    <row r="21" spans="1:22" ht="14.25" customHeight="1" thickBot="1" thickTop="1">
      <c r="A21" s="230" t="s">
        <v>308</v>
      </c>
      <c r="B21" s="234">
        <v>51</v>
      </c>
      <c r="C21" s="235">
        <v>10</v>
      </c>
      <c r="D21" s="229">
        <v>1</v>
      </c>
      <c r="E21" s="227">
        <v>9</v>
      </c>
      <c r="F21" s="233">
        <v>2</v>
      </c>
      <c r="G21" s="233">
        <v>7</v>
      </c>
      <c r="H21" s="233">
        <v>0</v>
      </c>
      <c r="I21" s="233">
        <v>0</v>
      </c>
      <c r="J21" s="233">
        <v>0</v>
      </c>
      <c r="K21" s="227">
        <v>2</v>
      </c>
      <c r="L21" s="233">
        <v>0</v>
      </c>
      <c r="M21" s="227">
        <v>4</v>
      </c>
      <c r="N21" s="233">
        <v>1</v>
      </c>
      <c r="O21" s="233">
        <v>0</v>
      </c>
      <c r="P21" s="233">
        <v>0</v>
      </c>
      <c r="Q21" s="233">
        <v>0</v>
      </c>
      <c r="R21" s="233">
        <v>0</v>
      </c>
      <c r="S21" s="91"/>
      <c r="T21" s="237" t="s">
        <v>106</v>
      </c>
      <c r="U21" s="132"/>
      <c r="V21" s="132"/>
    </row>
    <row r="22" spans="1:20" ht="14.25" customHeight="1" thickBot="1" thickTop="1">
      <c r="A22" s="230" t="s">
        <v>307</v>
      </c>
      <c r="B22" s="234">
        <v>51</v>
      </c>
      <c r="C22" s="235">
        <v>6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6</v>
      </c>
      <c r="P22" s="233">
        <v>0</v>
      </c>
      <c r="Q22" s="233">
        <v>0</v>
      </c>
      <c r="R22" s="233">
        <v>0</v>
      </c>
      <c r="S22" s="91"/>
      <c r="T22" s="237" t="s">
        <v>108</v>
      </c>
    </row>
    <row r="23" spans="1:20" ht="14.25" customHeight="1" thickBot="1" thickTop="1">
      <c r="A23" s="147" t="s">
        <v>306</v>
      </c>
      <c r="B23" s="234">
        <v>54</v>
      </c>
      <c r="C23" s="235">
        <v>11</v>
      </c>
      <c r="D23" s="233">
        <v>0</v>
      </c>
      <c r="E23" s="233">
        <v>11</v>
      </c>
      <c r="F23" s="233">
        <v>3</v>
      </c>
      <c r="G23" s="233">
        <v>7</v>
      </c>
      <c r="H23" s="233">
        <v>1</v>
      </c>
      <c r="I23" s="233">
        <v>1</v>
      </c>
      <c r="J23" s="233">
        <v>0</v>
      </c>
      <c r="K23" s="227">
        <v>1</v>
      </c>
      <c r="L23" s="233">
        <v>1</v>
      </c>
      <c r="M23" s="227">
        <v>3</v>
      </c>
      <c r="N23" s="233">
        <v>1</v>
      </c>
      <c r="O23" s="233">
        <v>0</v>
      </c>
      <c r="P23" s="233">
        <v>0</v>
      </c>
      <c r="Q23" s="233">
        <v>0</v>
      </c>
      <c r="R23" s="233">
        <v>0</v>
      </c>
      <c r="S23" s="91"/>
      <c r="T23" s="237" t="s">
        <v>110</v>
      </c>
    </row>
    <row r="24" spans="1:21" ht="14.25" customHeight="1" thickBot="1" thickTop="1">
      <c r="A24" s="230" t="s">
        <v>305</v>
      </c>
      <c r="B24" s="234">
        <v>80</v>
      </c>
      <c r="C24" s="235">
        <v>26</v>
      </c>
      <c r="D24" s="233">
        <v>10</v>
      </c>
      <c r="E24" s="233">
        <v>16</v>
      </c>
      <c r="F24" s="233">
        <v>4</v>
      </c>
      <c r="G24" s="233">
        <v>12</v>
      </c>
      <c r="H24" s="233">
        <v>1</v>
      </c>
      <c r="I24" s="233">
        <v>3</v>
      </c>
      <c r="J24" s="233">
        <v>1</v>
      </c>
      <c r="K24" s="227">
        <v>4</v>
      </c>
      <c r="L24" s="233">
        <v>1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91"/>
      <c r="T24" s="237" t="s">
        <v>112</v>
      </c>
      <c r="U24" s="132"/>
    </row>
    <row r="25" spans="1:20" ht="14.25" customHeight="1" thickBot="1" thickTop="1">
      <c r="A25" s="230" t="s">
        <v>304</v>
      </c>
      <c r="B25" s="234">
        <v>73</v>
      </c>
      <c r="C25" s="235">
        <v>23</v>
      </c>
      <c r="D25" s="229">
        <v>6</v>
      </c>
      <c r="E25" s="232">
        <v>17</v>
      </c>
      <c r="F25" s="233">
        <v>1</v>
      </c>
      <c r="G25" s="233">
        <v>16</v>
      </c>
      <c r="H25" s="233">
        <v>1</v>
      </c>
      <c r="I25" s="233">
        <v>2</v>
      </c>
      <c r="J25" s="233">
        <v>1</v>
      </c>
      <c r="K25" s="227">
        <v>5</v>
      </c>
      <c r="L25" s="233">
        <v>0</v>
      </c>
      <c r="M25" s="227">
        <v>7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91"/>
      <c r="T25" s="237" t="s">
        <v>100</v>
      </c>
    </row>
    <row r="26" spans="1:20" ht="14.25" customHeight="1" thickBot="1" thickTop="1">
      <c r="A26" s="230" t="s">
        <v>303</v>
      </c>
      <c r="B26" s="234">
        <v>70</v>
      </c>
      <c r="C26" s="235">
        <v>23</v>
      </c>
      <c r="D26" s="229">
        <v>9</v>
      </c>
      <c r="E26" s="232">
        <v>14</v>
      </c>
      <c r="F26" s="233">
        <v>4</v>
      </c>
      <c r="G26" s="233">
        <v>10</v>
      </c>
      <c r="H26" s="233">
        <v>3</v>
      </c>
      <c r="I26" s="233">
        <v>2</v>
      </c>
      <c r="J26" s="233">
        <v>2</v>
      </c>
      <c r="K26" s="227">
        <v>1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91"/>
      <c r="T26" s="237" t="s">
        <v>102</v>
      </c>
    </row>
    <row r="27" spans="1:22" ht="14.25" customHeight="1" thickBot="1" thickTop="1">
      <c r="A27" s="230" t="s">
        <v>302</v>
      </c>
      <c r="B27" s="234">
        <v>79</v>
      </c>
      <c r="C27" s="235">
        <v>25</v>
      </c>
      <c r="D27" s="233">
        <v>9</v>
      </c>
      <c r="E27" s="233">
        <v>16</v>
      </c>
      <c r="F27" s="233">
        <v>8</v>
      </c>
      <c r="G27" s="233">
        <v>8</v>
      </c>
      <c r="H27" s="233">
        <v>2</v>
      </c>
      <c r="I27" s="233">
        <v>2</v>
      </c>
      <c r="J27" s="233">
        <v>1</v>
      </c>
      <c r="K27" s="227">
        <v>3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91"/>
      <c r="T27" s="237" t="s">
        <v>104</v>
      </c>
      <c r="U27" s="132"/>
      <c r="V27" s="132"/>
    </row>
    <row r="28" spans="1:20" ht="14.25" customHeight="1" thickBot="1" thickTop="1">
      <c r="A28" s="230" t="s">
        <v>301</v>
      </c>
      <c r="B28" s="234">
        <v>54</v>
      </c>
      <c r="C28" s="235">
        <v>10</v>
      </c>
      <c r="D28" s="229">
        <v>8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27">
        <v>2</v>
      </c>
      <c r="R28" s="233">
        <v>0</v>
      </c>
      <c r="S28" s="91"/>
      <c r="T28" s="237" t="s">
        <v>106</v>
      </c>
    </row>
    <row r="29" spans="1:21" ht="14.25" customHeight="1" thickBot="1" thickTop="1">
      <c r="A29" s="230" t="s">
        <v>300</v>
      </c>
      <c r="B29" s="234">
        <v>52</v>
      </c>
      <c r="C29" s="235">
        <v>4</v>
      </c>
      <c r="D29" s="233">
        <v>0</v>
      </c>
      <c r="E29" s="227">
        <v>4</v>
      </c>
      <c r="F29" s="233">
        <v>0</v>
      </c>
      <c r="G29" s="233">
        <v>4</v>
      </c>
      <c r="H29" s="233">
        <v>0</v>
      </c>
      <c r="I29" s="233">
        <v>1</v>
      </c>
      <c r="J29" s="233">
        <v>0</v>
      </c>
      <c r="K29" s="233">
        <v>1</v>
      </c>
      <c r="L29" s="233">
        <v>0</v>
      </c>
      <c r="M29" s="233">
        <v>2</v>
      </c>
      <c r="N29" s="233">
        <v>0</v>
      </c>
      <c r="O29" s="227">
        <v>0</v>
      </c>
      <c r="P29" s="233">
        <v>0</v>
      </c>
      <c r="Q29" s="233">
        <v>0</v>
      </c>
      <c r="R29" s="233">
        <v>0</v>
      </c>
      <c r="S29" s="91"/>
      <c r="T29" s="237" t="s">
        <v>108</v>
      </c>
      <c r="U29" s="132"/>
    </row>
    <row r="30" spans="1:20" ht="14.25" customHeight="1" thickBot="1" thickTop="1">
      <c r="A30" s="147" t="s">
        <v>299</v>
      </c>
      <c r="B30" s="5">
        <v>55</v>
      </c>
      <c r="C30" s="102">
        <v>10</v>
      </c>
      <c r="D30" s="103">
        <v>0</v>
      </c>
      <c r="E30" s="103">
        <v>10</v>
      </c>
      <c r="F30" s="103">
        <v>2</v>
      </c>
      <c r="G30" s="103">
        <v>8</v>
      </c>
      <c r="H30" s="103">
        <v>0</v>
      </c>
      <c r="I30" s="103">
        <v>2</v>
      </c>
      <c r="J30" s="103">
        <v>0</v>
      </c>
      <c r="K30" s="227">
        <v>1</v>
      </c>
      <c r="L30" s="103">
        <v>0</v>
      </c>
      <c r="M30" s="227">
        <v>5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237" t="s">
        <v>110</v>
      </c>
    </row>
    <row r="31" spans="1:20" ht="14.25" customHeight="1" thickBot="1" thickTop="1">
      <c r="A31" s="113" t="s">
        <v>298</v>
      </c>
      <c r="B31" s="5">
        <v>79</v>
      </c>
      <c r="C31" s="102">
        <v>25</v>
      </c>
      <c r="D31" s="229">
        <v>10</v>
      </c>
      <c r="E31" s="232">
        <v>15</v>
      </c>
      <c r="F31" s="103">
        <v>5</v>
      </c>
      <c r="G31" s="103">
        <v>10</v>
      </c>
      <c r="H31" s="103">
        <v>2</v>
      </c>
      <c r="I31" s="103">
        <v>3</v>
      </c>
      <c r="J31" s="103">
        <v>1</v>
      </c>
      <c r="K31" s="227">
        <v>2</v>
      </c>
      <c r="L31" s="103">
        <v>0</v>
      </c>
      <c r="M31" s="227">
        <v>2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91"/>
      <c r="T31" s="237" t="s">
        <v>112</v>
      </c>
    </row>
    <row r="32" spans="1:20" ht="14.25" customHeight="1" thickBot="1" thickTop="1">
      <c r="A32" s="147" t="s">
        <v>297</v>
      </c>
      <c r="B32" s="5">
        <v>73</v>
      </c>
      <c r="C32" s="102">
        <v>23</v>
      </c>
      <c r="D32" s="227">
        <v>0</v>
      </c>
      <c r="E32" s="232">
        <v>23</v>
      </c>
      <c r="F32" s="103">
        <v>4</v>
      </c>
      <c r="G32" s="103">
        <v>19</v>
      </c>
      <c r="H32" s="103">
        <v>1</v>
      </c>
      <c r="I32" s="103">
        <v>2</v>
      </c>
      <c r="J32" s="103">
        <v>1</v>
      </c>
      <c r="K32" s="227">
        <v>3</v>
      </c>
      <c r="L32" s="103">
        <v>0</v>
      </c>
      <c r="M32" s="227">
        <v>12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237" t="s">
        <v>100</v>
      </c>
    </row>
    <row r="33" spans="1:20" ht="14.25" customHeight="1" thickBot="1" thickTop="1">
      <c r="A33" s="230" t="s">
        <v>296</v>
      </c>
      <c r="B33" s="5">
        <v>77</v>
      </c>
      <c r="C33" s="102">
        <v>25</v>
      </c>
      <c r="D33" s="229">
        <v>6</v>
      </c>
      <c r="E33" s="232">
        <v>19</v>
      </c>
      <c r="F33" s="103">
        <v>4</v>
      </c>
      <c r="G33" s="103">
        <v>18</v>
      </c>
      <c r="H33" s="103">
        <v>3</v>
      </c>
      <c r="I33" s="103">
        <v>2</v>
      </c>
      <c r="J33" s="103">
        <v>1</v>
      </c>
      <c r="K33" s="227">
        <v>4</v>
      </c>
      <c r="L33" s="103">
        <v>2</v>
      </c>
      <c r="M33" s="227">
        <v>3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237" t="s">
        <v>102</v>
      </c>
    </row>
    <row r="34" spans="1:21" ht="14.25" customHeight="1" thickBot="1" thickTop="1">
      <c r="A34" s="147" t="s">
        <v>295</v>
      </c>
      <c r="B34" s="5">
        <v>80</v>
      </c>
      <c r="C34" s="102">
        <v>24</v>
      </c>
      <c r="D34" s="227">
        <v>0</v>
      </c>
      <c r="E34" s="232">
        <v>24</v>
      </c>
      <c r="F34" s="103">
        <v>6</v>
      </c>
      <c r="G34" s="103">
        <v>18</v>
      </c>
      <c r="H34" s="103">
        <v>2</v>
      </c>
      <c r="I34" s="103">
        <v>2</v>
      </c>
      <c r="J34" s="103">
        <v>1</v>
      </c>
      <c r="K34" s="103">
        <v>3</v>
      </c>
      <c r="L34" s="103">
        <v>0</v>
      </c>
      <c r="M34" s="227">
        <v>10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91"/>
      <c r="T34" s="237" t="s">
        <v>104</v>
      </c>
      <c r="U34" s="132"/>
    </row>
    <row r="35" spans="1:20" ht="14.25" customHeight="1" thickBot="1" thickTop="1">
      <c r="A35" s="230" t="s">
        <v>294</v>
      </c>
      <c r="B35" s="5">
        <v>46</v>
      </c>
      <c r="C35" s="102">
        <v>10</v>
      </c>
      <c r="D35" s="103">
        <v>0</v>
      </c>
      <c r="E35" s="227">
        <v>1</v>
      </c>
      <c r="F35" s="103">
        <v>0</v>
      </c>
      <c r="G35" s="103">
        <v>1</v>
      </c>
      <c r="H35" s="103">
        <v>0</v>
      </c>
      <c r="I35" s="103">
        <v>1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227">
        <v>5</v>
      </c>
      <c r="R35" s="227">
        <v>4</v>
      </c>
      <c r="S35" s="91"/>
      <c r="T35" s="237" t="s">
        <v>106</v>
      </c>
    </row>
    <row r="36" spans="1:20" ht="14.25" customHeight="1" thickBot="1" thickTop="1">
      <c r="A36" s="147" t="s">
        <v>293</v>
      </c>
      <c r="B36" s="234">
        <v>53</v>
      </c>
      <c r="C36" s="235">
        <v>9</v>
      </c>
      <c r="D36" s="233">
        <v>0</v>
      </c>
      <c r="E36" s="227">
        <v>9</v>
      </c>
      <c r="F36" s="233">
        <v>1</v>
      </c>
      <c r="G36" s="233">
        <v>8</v>
      </c>
      <c r="H36" s="233">
        <v>1</v>
      </c>
      <c r="I36" s="233">
        <v>1</v>
      </c>
      <c r="J36" s="233">
        <v>0</v>
      </c>
      <c r="K36" s="233">
        <v>0</v>
      </c>
      <c r="L36" s="233">
        <v>0</v>
      </c>
      <c r="M36" s="248">
        <v>5</v>
      </c>
      <c r="N36" s="233">
        <v>1</v>
      </c>
      <c r="O36" s="227">
        <v>0</v>
      </c>
      <c r="P36" s="233">
        <v>0</v>
      </c>
      <c r="Q36" s="233">
        <v>0</v>
      </c>
      <c r="R36" s="233">
        <v>0</v>
      </c>
      <c r="S36" s="91"/>
      <c r="T36" s="237" t="s">
        <v>108</v>
      </c>
    </row>
    <row r="37" spans="1:20" ht="14.25" customHeight="1" thickBot="1" thickTop="1">
      <c r="A37" s="147" t="s">
        <v>287</v>
      </c>
      <c r="B37" s="234">
        <v>51</v>
      </c>
      <c r="C37" s="235">
        <v>8</v>
      </c>
      <c r="D37" s="233">
        <v>0</v>
      </c>
      <c r="E37" s="233">
        <v>8</v>
      </c>
      <c r="F37" s="233">
        <v>2</v>
      </c>
      <c r="G37" s="233">
        <v>6</v>
      </c>
      <c r="H37" s="233">
        <v>0</v>
      </c>
      <c r="I37" s="233">
        <v>1</v>
      </c>
      <c r="J37" s="233">
        <v>0</v>
      </c>
      <c r="K37" s="233">
        <v>0</v>
      </c>
      <c r="L37" s="233">
        <v>0</v>
      </c>
      <c r="M37" s="227">
        <v>5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91"/>
      <c r="T37" s="237" t="s">
        <v>110</v>
      </c>
    </row>
    <row r="38" spans="1:20" ht="14.25" customHeight="1" thickBot="1" thickTop="1">
      <c r="A38" s="147" t="s">
        <v>288</v>
      </c>
      <c r="B38" s="234">
        <v>70</v>
      </c>
      <c r="C38" s="235">
        <v>22</v>
      </c>
      <c r="D38" s="227">
        <v>0</v>
      </c>
      <c r="E38" s="232">
        <v>22</v>
      </c>
      <c r="F38" s="233">
        <v>5</v>
      </c>
      <c r="G38" s="233">
        <v>17</v>
      </c>
      <c r="H38" s="233">
        <v>3</v>
      </c>
      <c r="I38" s="233">
        <v>2</v>
      </c>
      <c r="J38" s="233">
        <v>1</v>
      </c>
      <c r="K38" s="227">
        <v>3</v>
      </c>
      <c r="L38" s="233">
        <v>0</v>
      </c>
      <c r="M38" s="227">
        <v>8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91"/>
      <c r="T38" s="237" t="s">
        <v>112</v>
      </c>
    </row>
    <row r="39" spans="1:20" ht="14.25" customHeight="1" thickBot="1" thickTop="1">
      <c r="A39" s="230" t="s">
        <v>289</v>
      </c>
      <c r="B39" s="234">
        <v>80</v>
      </c>
      <c r="C39" s="235">
        <v>26</v>
      </c>
      <c r="D39" s="229">
        <v>5</v>
      </c>
      <c r="E39" s="232">
        <v>21</v>
      </c>
      <c r="F39" s="233">
        <v>6</v>
      </c>
      <c r="G39" s="233">
        <v>15</v>
      </c>
      <c r="H39" s="233">
        <v>3</v>
      </c>
      <c r="I39" s="233">
        <v>2</v>
      </c>
      <c r="J39" s="233">
        <v>1</v>
      </c>
      <c r="K39" s="227">
        <v>2</v>
      </c>
      <c r="L39" s="233">
        <v>0</v>
      </c>
      <c r="M39" s="227">
        <v>7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91"/>
      <c r="T39" s="237" t="s">
        <v>100</v>
      </c>
    </row>
    <row r="40" spans="1:20" ht="14.25" customHeight="1" thickBot="1" thickTop="1">
      <c r="A40" s="230" t="s">
        <v>290</v>
      </c>
      <c r="B40" s="234">
        <v>78</v>
      </c>
      <c r="C40" s="235">
        <v>24</v>
      </c>
      <c r="D40" s="227">
        <v>0</v>
      </c>
      <c r="E40" s="232">
        <v>20</v>
      </c>
      <c r="F40" s="233">
        <v>3</v>
      </c>
      <c r="G40" s="233">
        <v>17</v>
      </c>
      <c r="H40" s="233">
        <v>1</v>
      </c>
      <c r="I40" s="233">
        <v>2</v>
      </c>
      <c r="J40" s="233">
        <v>1</v>
      </c>
      <c r="K40" s="227">
        <v>2</v>
      </c>
      <c r="L40" s="233">
        <v>0</v>
      </c>
      <c r="M40" s="227">
        <v>11</v>
      </c>
      <c r="N40" s="233">
        <v>0</v>
      </c>
      <c r="O40" s="233">
        <v>0</v>
      </c>
      <c r="P40" s="233">
        <v>0</v>
      </c>
      <c r="Q40" s="227">
        <v>2</v>
      </c>
      <c r="R40" s="227">
        <v>2</v>
      </c>
      <c r="S40" s="91"/>
      <c r="T40" s="237" t="s">
        <v>102</v>
      </c>
    </row>
    <row r="41" spans="1:21" ht="14.25" customHeight="1" thickBot="1" thickTop="1">
      <c r="A41" s="230" t="s">
        <v>291</v>
      </c>
      <c r="B41" s="234">
        <v>74</v>
      </c>
      <c r="C41" s="235">
        <v>25</v>
      </c>
      <c r="D41" s="227">
        <v>0</v>
      </c>
      <c r="E41" s="227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27">
        <v>4</v>
      </c>
      <c r="R41" s="227">
        <v>21</v>
      </c>
      <c r="S41" s="91"/>
      <c r="T41" s="237" t="s">
        <v>104</v>
      </c>
      <c r="U41" s="132"/>
    </row>
    <row r="42" spans="1:20" ht="14.25" customHeight="1" thickBot="1" thickTop="1">
      <c r="A42" s="230" t="s">
        <v>292</v>
      </c>
      <c r="B42" s="234">
        <v>48</v>
      </c>
      <c r="C42" s="235">
        <v>8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27">
        <v>0</v>
      </c>
      <c r="P42" s="233">
        <v>0</v>
      </c>
      <c r="Q42" s="227">
        <v>6</v>
      </c>
      <c r="R42" s="227">
        <v>2</v>
      </c>
      <c r="S42" s="91"/>
      <c r="T42" s="237" t="s">
        <v>106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6" t="s">
        <v>34</v>
      </c>
      <c r="B1" s="257"/>
      <c r="C1" s="54"/>
      <c r="D1" s="54" t="s">
        <v>94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7"/>
      <c r="B2" s="25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7"/>
      <c r="B3" s="25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7"/>
      <c r="B4" s="25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7"/>
      <c r="B5" s="25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7"/>
      <c r="B6" s="25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SUM(B12:B47)</f>
        <v>1843</v>
      </c>
      <c r="C8" s="7">
        <f t="shared" si="0"/>
        <v>480</v>
      </c>
      <c r="D8" s="47">
        <f t="shared" si="0"/>
        <v>179</v>
      </c>
      <c r="E8" s="32">
        <f t="shared" si="0"/>
        <v>233</v>
      </c>
      <c r="F8" s="35">
        <f t="shared" si="0"/>
        <v>60</v>
      </c>
      <c r="G8" s="38">
        <f t="shared" si="0"/>
        <v>183</v>
      </c>
      <c r="H8" s="42">
        <f t="shared" si="0"/>
        <v>32</v>
      </c>
      <c r="I8" s="42">
        <f t="shared" si="0"/>
        <v>43</v>
      </c>
      <c r="J8" s="42">
        <f t="shared" si="0"/>
        <v>21</v>
      </c>
      <c r="K8" s="42">
        <f>SUM(K12:K47)</f>
        <v>48</v>
      </c>
      <c r="L8" s="42">
        <f>SUM(L12:L47)</f>
        <v>1</v>
      </c>
      <c r="M8" s="42">
        <f t="shared" si="0"/>
        <v>41</v>
      </c>
      <c r="N8" s="42">
        <f t="shared" si="0"/>
        <v>2</v>
      </c>
      <c r="O8" s="61">
        <f t="shared" si="0"/>
        <v>24</v>
      </c>
      <c r="P8" s="76">
        <f t="shared" si="0"/>
        <v>0</v>
      </c>
      <c r="Q8" s="65">
        <f t="shared" si="0"/>
        <v>5</v>
      </c>
      <c r="R8" s="71">
        <f t="shared" si="0"/>
        <v>21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COUNT($C12:C47)</f>
        <v>31</v>
      </c>
      <c r="D9" s="48">
        <f aca="true" t="shared" si="1" ref="D9:R9">D8/$C$8</f>
        <v>0.3729166666666667</v>
      </c>
      <c r="E9" s="33">
        <f t="shared" si="1"/>
        <v>0.48541666666666666</v>
      </c>
      <c r="F9" s="36">
        <f t="shared" si="1"/>
        <v>0.125</v>
      </c>
      <c r="G9" s="39">
        <f t="shared" si="1"/>
        <v>0.38125</v>
      </c>
      <c r="H9" s="43">
        <f t="shared" si="1"/>
        <v>0.06666666666666667</v>
      </c>
      <c r="I9" s="43">
        <f t="shared" si="1"/>
        <v>0.08958333333333333</v>
      </c>
      <c r="J9" s="43">
        <f t="shared" si="1"/>
        <v>0.04375</v>
      </c>
      <c r="K9" s="43">
        <f t="shared" si="1"/>
        <v>0.1</v>
      </c>
      <c r="L9" s="43">
        <f t="shared" si="1"/>
        <v>0.0020833333333333333</v>
      </c>
      <c r="M9" s="43">
        <f t="shared" si="1"/>
        <v>0.08541666666666667</v>
      </c>
      <c r="N9" s="43">
        <f t="shared" si="1"/>
        <v>0.004166666666666667</v>
      </c>
      <c r="O9" s="62">
        <f t="shared" si="1"/>
        <v>0.05</v>
      </c>
      <c r="P9" s="77">
        <f t="shared" si="1"/>
        <v>0</v>
      </c>
      <c r="Q9" s="66">
        <f t="shared" si="1"/>
        <v>0.010416666666666666</v>
      </c>
      <c r="R9" s="72">
        <f t="shared" si="1"/>
        <v>0.04375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59.45161290322581</v>
      </c>
      <c r="C10" s="9">
        <f>C8/C9</f>
        <v>15.483870967741936</v>
      </c>
      <c r="D10" s="49">
        <f aca="true" t="shared" si="2" ref="D10:R10">D8/$C$9</f>
        <v>5.774193548387097</v>
      </c>
      <c r="E10" s="34">
        <f t="shared" si="2"/>
        <v>7.516129032258065</v>
      </c>
      <c r="F10" s="37">
        <f t="shared" si="2"/>
        <v>1.935483870967742</v>
      </c>
      <c r="G10" s="40">
        <f t="shared" si="2"/>
        <v>5.903225806451613</v>
      </c>
      <c r="H10" s="44">
        <f t="shared" si="2"/>
        <v>1.032258064516129</v>
      </c>
      <c r="I10" s="44">
        <f t="shared" si="2"/>
        <v>1.3870967741935485</v>
      </c>
      <c r="J10" s="44">
        <f t="shared" si="2"/>
        <v>0.6774193548387096</v>
      </c>
      <c r="K10" s="44">
        <f>K8/$C$9</f>
        <v>1.5483870967741935</v>
      </c>
      <c r="L10" s="44">
        <f>L8/$C$9</f>
        <v>0.03225806451612903</v>
      </c>
      <c r="M10" s="44">
        <f t="shared" si="2"/>
        <v>1.3225806451612903</v>
      </c>
      <c r="N10" s="44">
        <f t="shared" si="2"/>
        <v>0.06451612903225806</v>
      </c>
      <c r="O10" s="63">
        <f t="shared" si="2"/>
        <v>0.7741935483870968</v>
      </c>
      <c r="P10" s="78">
        <f t="shared" si="2"/>
        <v>0</v>
      </c>
      <c r="Q10" s="67">
        <f t="shared" si="2"/>
        <v>0.16129032258064516</v>
      </c>
      <c r="R10" s="73">
        <f t="shared" si="2"/>
        <v>0.6774193548387096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30" t="s">
        <v>355</v>
      </c>
      <c r="B12" s="234">
        <v>54</v>
      </c>
      <c r="C12" s="235">
        <v>9</v>
      </c>
      <c r="D12" s="233">
        <v>0</v>
      </c>
      <c r="E12" s="233">
        <v>9</v>
      </c>
      <c r="F12" s="233">
        <v>1</v>
      </c>
      <c r="G12" s="233">
        <v>8</v>
      </c>
      <c r="H12" s="233">
        <v>1</v>
      </c>
      <c r="I12" s="233">
        <v>2</v>
      </c>
      <c r="J12" s="233">
        <v>0</v>
      </c>
      <c r="K12" s="233">
        <v>0</v>
      </c>
      <c r="L12" s="233">
        <v>0</v>
      </c>
      <c r="M12" s="227">
        <v>5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110</v>
      </c>
    </row>
    <row r="13" spans="1:20" ht="14.25" customHeight="1" thickBot="1" thickTop="1">
      <c r="A13" s="230" t="s">
        <v>354</v>
      </c>
      <c r="B13" s="234">
        <v>69</v>
      </c>
      <c r="C13" s="235">
        <v>22</v>
      </c>
      <c r="D13" s="229">
        <v>10</v>
      </c>
      <c r="E13" s="232">
        <v>12</v>
      </c>
      <c r="F13" s="233">
        <v>2</v>
      </c>
      <c r="G13" s="233">
        <v>10</v>
      </c>
      <c r="H13" s="233">
        <v>2</v>
      </c>
      <c r="I13" s="233">
        <v>2</v>
      </c>
      <c r="J13" s="233">
        <v>1</v>
      </c>
      <c r="K13" s="227">
        <v>4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112</v>
      </c>
    </row>
    <row r="14" spans="1:22" ht="14.25" customHeight="1" thickBot="1" thickTop="1">
      <c r="A14" s="238" t="s">
        <v>353</v>
      </c>
      <c r="B14" s="234">
        <v>70</v>
      </c>
      <c r="C14" s="235">
        <v>22</v>
      </c>
      <c r="D14" s="229">
        <v>9</v>
      </c>
      <c r="E14" s="232">
        <v>13</v>
      </c>
      <c r="F14" s="233">
        <v>3</v>
      </c>
      <c r="G14" s="233">
        <v>10</v>
      </c>
      <c r="H14" s="233">
        <v>1</v>
      </c>
      <c r="I14" s="233">
        <v>2</v>
      </c>
      <c r="J14" s="233">
        <v>2</v>
      </c>
      <c r="K14" s="227">
        <v>4</v>
      </c>
      <c r="L14" s="233">
        <v>0</v>
      </c>
      <c r="M14" s="227">
        <v>1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100</v>
      </c>
      <c r="U14" s="132"/>
      <c r="V14" s="132"/>
    </row>
    <row r="15" spans="1:20" ht="14.25" customHeight="1" thickBot="1" thickTop="1">
      <c r="A15" s="230" t="s">
        <v>352</v>
      </c>
      <c r="B15" s="234">
        <v>67</v>
      </c>
      <c r="C15" s="235">
        <v>24</v>
      </c>
      <c r="D15" s="229">
        <v>12</v>
      </c>
      <c r="E15" s="232">
        <v>12</v>
      </c>
      <c r="F15" s="233">
        <v>4</v>
      </c>
      <c r="G15" s="233">
        <v>8</v>
      </c>
      <c r="H15" s="233">
        <v>1</v>
      </c>
      <c r="I15" s="233">
        <v>2</v>
      </c>
      <c r="J15" s="233">
        <v>2</v>
      </c>
      <c r="K15" s="227">
        <v>2</v>
      </c>
      <c r="L15" s="233">
        <v>0</v>
      </c>
      <c r="M15" s="227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102</v>
      </c>
    </row>
    <row r="16" spans="1:21" ht="14.25" customHeight="1" thickBot="1" thickTop="1">
      <c r="A16" s="238" t="s">
        <v>351</v>
      </c>
      <c r="B16" s="234">
        <v>66</v>
      </c>
      <c r="C16" s="235">
        <v>22</v>
      </c>
      <c r="D16" s="233">
        <v>15</v>
      </c>
      <c r="E16" s="233">
        <v>7</v>
      </c>
      <c r="F16" s="233">
        <v>2</v>
      </c>
      <c r="G16" s="233">
        <v>5</v>
      </c>
      <c r="H16" s="233">
        <v>0</v>
      </c>
      <c r="I16" s="233">
        <v>2</v>
      </c>
      <c r="J16" s="233">
        <v>1</v>
      </c>
      <c r="K16" s="227">
        <v>2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104</v>
      </c>
      <c r="U16" s="132"/>
    </row>
    <row r="17" spans="1:20" ht="14.25" customHeight="1" thickBot="1" thickTop="1">
      <c r="A17" s="245" t="s">
        <v>349</v>
      </c>
      <c r="B17" s="234">
        <v>35</v>
      </c>
      <c r="C17" s="235">
        <v>3</v>
      </c>
      <c r="D17" s="233">
        <v>3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106</v>
      </c>
    </row>
    <row r="18" spans="1:22" ht="14.25" customHeight="1" thickBot="1" thickTop="1">
      <c r="A18" s="230" t="s">
        <v>350</v>
      </c>
      <c r="B18" s="234">
        <v>49</v>
      </c>
      <c r="C18" s="235">
        <v>5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5</v>
      </c>
      <c r="P18" s="233">
        <v>0</v>
      </c>
      <c r="Q18" s="233">
        <v>0</v>
      </c>
      <c r="R18" s="233">
        <v>0</v>
      </c>
      <c r="S18" s="236"/>
      <c r="T18" s="237" t="s">
        <v>108</v>
      </c>
      <c r="U18" s="132"/>
      <c r="V18" s="132"/>
    </row>
    <row r="19" spans="1:21" ht="14.25" customHeight="1" thickBot="1" thickTop="1">
      <c r="A19" s="147" t="s">
        <v>348</v>
      </c>
      <c r="B19" s="234">
        <v>52</v>
      </c>
      <c r="C19" s="235">
        <v>6</v>
      </c>
      <c r="D19" s="233">
        <v>0</v>
      </c>
      <c r="E19" s="233">
        <v>6</v>
      </c>
      <c r="F19" s="233">
        <v>0</v>
      </c>
      <c r="G19" s="233">
        <v>6</v>
      </c>
      <c r="H19" s="233">
        <v>0</v>
      </c>
      <c r="I19" s="233">
        <v>1</v>
      </c>
      <c r="J19" s="233">
        <v>0</v>
      </c>
      <c r="K19" s="233">
        <v>0</v>
      </c>
      <c r="L19" s="233">
        <v>0</v>
      </c>
      <c r="M19" s="227">
        <v>5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110</v>
      </c>
      <c r="U19" s="132"/>
    </row>
    <row r="20" spans="1:23" ht="14.25" customHeight="1" thickBot="1" thickTop="1">
      <c r="A20" s="230" t="s">
        <v>347</v>
      </c>
      <c r="B20" s="234">
        <v>75</v>
      </c>
      <c r="C20" s="235">
        <v>21</v>
      </c>
      <c r="D20" s="233">
        <v>10</v>
      </c>
      <c r="E20" s="233">
        <v>1</v>
      </c>
      <c r="F20" s="233">
        <v>2</v>
      </c>
      <c r="G20" s="233">
        <v>9</v>
      </c>
      <c r="H20" s="233">
        <v>3</v>
      </c>
      <c r="I20" s="233">
        <v>2</v>
      </c>
      <c r="J20" s="233">
        <v>2</v>
      </c>
      <c r="K20" s="227">
        <v>2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112</v>
      </c>
      <c r="U20" s="132"/>
      <c r="V20" s="132"/>
      <c r="W20" s="132"/>
    </row>
    <row r="21" spans="1:20" ht="14.25" customHeight="1" thickBot="1" thickTop="1">
      <c r="A21" s="238" t="s">
        <v>346</v>
      </c>
      <c r="B21" s="234">
        <v>68</v>
      </c>
      <c r="C21" s="235">
        <v>20</v>
      </c>
      <c r="D21" s="229">
        <v>10</v>
      </c>
      <c r="E21" s="232">
        <v>10</v>
      </c>
      <c r="F21" s="233">
        <v>1</v>
      </c>
      <c r="G21" s="233">
        <v>9</v>
      </c>
      <c r="H21" s="233">
        <v>2</v>
      </c>
      <c r="I21" s="233">
        <v>2</v>
      </c>
      <c r="J21" s="233">
        <v>1</v>
      </c>
      <c r="K21" s="227">
        <v>3</v>
      </c>
      <c r="L21" s="233">
        <v>0</v>
      </c>
      <c r="M21" s="227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100</v>
      </c>
    </row>
    <row r="22" spans="1:22" ht="14.25" customHeight="1" thickBot="1" thickTop="1">
      <c r="A22" s="230" t="s">
        <v>345</v>
      </c>
      <c r="B22" s="234">
        <v>59</v>
      </c>
      <c r="C22" s="235">
        <v>22</v>
      </c>
      <c r="D22" s="227">
        <v>0</v>
      </c>
      <c r="E22" s="229">
        <v>5</v>
      </c>
      <c r="F22" s="233">
        <v>3</v>
      </c>
      <c r="G22" s="233">
        <v>2</v>
      </c>
      <c r="H22" s="233">
        <v>0</v>
      </c>
      <c r="I22" s="233">
        <v>1</v>
      </c>
      <c r="J22" s="233">
        <v>0</v>
      </c>
      <c r="K22" s="233">
        <v>0</v>
      </c>
      <c r="L22" s="233">
        <v>0</v>
      </c>
      <c r="M22" s="233">
        <v>0</v>
      </c>
      <c r="N22" s="233">
        <v>1</v>
      </c>
      <c r="O22" s="227">
        <v>17</v>
      </c>
      <c r="P22" s="233">
        <v>0</v>
      </c>
      <c r="Q22" s="233">
        <v>0</v>
      </c>
      <c r="R22" s="233">
        <v>0</v>
      </c>
      <c r="S22" s="236"/>
      <c r="T22" s="237" t="s">
        <v>102</v>
      </c>
      <c r="U22" s="132"/>
      <c r="V22" s="132"/>
    </row>
    <row r="23" spans="1:21" ht="14.25" customHeight="1" thickBot="1" thickTop="1">
      <c r="A23" s="238" t="s">
        <v>344</v>
      </c>
      <c r="B23" s="234">
        <v>69</v>
      </c>
      <c r="C23" s="235">
        <v>22</v>
      </c>
      <c r="D23" s="233">
        <v>11</v>
      </c>
      <c r="E23" s="233">
        <v>11</v>
      </c>
      <c r="F23" s="233">
        <v>3</v>
      </c>
      <c r="G23" s="233">
        <v>8</v>
      </c>
      <c r="H23" s="233">
        <v>2</v>
      </c>
      <c r="I23" s="233">
        <v>2</v>
      </c>
      <c r="J23" s="233">
        <v>1</v>
      </c>
      <c r="K23" s="227">
        <v>3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104</v>
      </c>
      <c r="U23" s="132"/>
    </row>
    <row r="24" spans="1:20" ht="14.25" customHeight="1" thickBot="1" thickTop="1">
      <c r="A24" s="245" t="s">
        <v>343</v>
      </c>
      <c r="B24" s="234">
        <v>40</v>
      </c>
      <c r="C24" s="235">
        <v>8</v>
      </c>
      <c r="D24" s="233">
        <v>8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106</v>
      </c>
    </row>
    <row r="25" spans="1:22" ht="14.25" customHeight="1" thickBot="1" thickTop="1">
      <c r="A25" s="230" t="s">
        <v>342</v>
      </c>
      <c r="B25" s="234">
        <v>47</v>
      </c>
      <c r="C25" s="235">
        <v>4</v>
      </c>
      <c r="D25" s="233">
        <v>0</v>
      </c>
      <c r="E25" s="227">
        <v>3</v>
      </c>
      <c r="F25" s="233">
        <v>0</v>
      </c>
      <c r="G25" s="233">
        <v>3</v>
      </c>
      <c r="H25" s="233">
        <v>1</v>
      </c>
      <c r="I25" s="233">
        <v>1</v>
      </c>
      <c r="J25" s="233">
        <v>0</v>
      </c>
      <c r="K25" s="233">
        <v>0</v>
      </c>
      <c r="L25" s="227">
        <v>1</v>
      </c>
      <c r="M25" s="233">
        <v>0</v>
      </c>
      <c r="N25" s="233">
        <v>0</v>
      </c>
      <c r="O25" s="229">
        <v>1</v>
      </c>
      <c r="P25" s="233">
        <v>0</v>
      </c>
      <c r="Q25" s="233">
        <v>0</v>
      </c>
      <c r="R25" s="233">
        <v>0</v>
      </c>
      <c r="S25" s="236"/>
      <c r="T25" s="237" t="s">
        <v>108</v>
      </c>
      <c r="U25" s="132"/>
      <c r="V25" s="132"/>
    </row>
    <row r="26" spans="1:20" ht="14.25" customHeight="1" thickBot="1" thickTop="1">
      <c r="A26" s="147" t="s">
        <v>341</v>
      </c>
      <c r="B26" s="234">
        <v>53</v>
      </c>
      <c r="C26" s="235">
        <v>10</v>
      </c>
      <c r="D26" s="233">
        <v>0</v>
      </c>
      <c r="E26" s="233">
        <v>10</v>
      </c>
      <c r="F26" s="233">
        <v>4</v>
      </c>
      <c r="G26" s="233">
        <v>6</v>
      </c>
      <c r="H26" s="233">
        <v>1</v>
      </c>
      <c r="I26" s="233">
        <v>1</v>
      </c>
      <c r="J26" s="233">
        <v>0</v>
      </c>
      <c r="K26" s="233">
        <v>0</v>
      </c>
      <c r="L26" s="233">
        <v>0</v>
      </c>
      <c r="M26" s="248">
        <v>4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110</v>
      </c>
    </row>
    <row r="27" spans="1:23" ht="14.25" customHeight="1" thickBot="1" thickTop="1">
      <c r="A27" s="230" t="s">
        <v>340</v>
      </c>
      <c r="B27" s="234">
        <v>62</v>
      </c>
      <c r="C27" s="235">
        <v>19</v>
      </c>
      <c r="D27" s="229">
        <v>9</v>
      </c>
      <c r="E27" s="232">
        <v>10</v>
      </c>
      <c r="F27" s="233">
        <v>4</v>
      </c>
      <c r="G27" s="233">
        <v>6</v>
      </c>
      <c r="H27" s="233">
        <v>1</v>
      </c>
      <c r="I27" s="233">
        <v>2</v>
      </c>
      <c r="J27" s="233">
        <v>1</v>
      </c>
      <c r="K27" s="233">
        <v>1</v>
      </c>
      <c r="L27" s="233">
        <v>0</v>
      </c>
      <c r="M27" s="233">
        <v>1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112</v>
      </c>
      <c r="U27" s="132"/>
      <c r="V27" s="132"/>
      <c r="W27" s="132"/>
    </row>
    <row r="28" spans="1:20" ht="14.25" customHeight="1" thickBot="1" thickTop="1">
      <c r="A28" s="238" t="s">
        <v>339</v>
      </c>
      <c r="B28" s="234">
        <v>54</v>
      </c>
      <c r="C28" s="235">
        <v>17</v>
      </c>
      <c r="D28" s="229">
        <v>8</v>
      </c>
      <c r="E28" s="232">
        <v>9</v>
      </c>
      <c r="F28" s="233">
        <v>2</v>
      </c>
      <c r="G28" s="233">
        <v>7</v>
      </c>
      <c r="H28" s="233">
        <v>1</v>
      </c>
      <c r="I28" s="233">
        <v>2</v>
      </c>
      <c r="J28" s="233">
        <v>1</v>
      </c>
      <c r="K28" s="227">
        <v>2</v>
      </c>
      <c r="L28" s="233">
        <v>0</v>
      </c>
      <c r="M28" s="227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100</v>
      </c>
    </row>
    <row r="29" spans="1:20" ht="14.25" customHeight="1" thickBot="1" thickTop="1">
      <c r="A29" s="230" t="s">
        <v>338</v>
      </c>
      <c r="B29" s="234">
        <v>56</v>
      </c>
      <c r="C29" s="235">
        <v>14</v>
      </c>
      <c r="D29" s="229">
        <v>6</v>
      </c>
      <c r="E29" s="232">
        <v>8</v>
      </c>
      <c r="F29" s="233">
        <v>1</v>
      </c>
      <c r="G29" s="233">
        <v>7</v>
      </c>
      <c r="H29" s="233">
        <v>1</v>
      </c>
      <c r="I29" s="233">
        <v>2</v>
      </c>
      <c r="J29" s="233">
        <v>1</v>
      </c>
      <c r="K29" s="227">
        <v>2</v>
      </c>
      <c r="L29" s="233">
        <v>0</v>
      </c>
      <c r="M29" s="227">
        <v>1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102</v>
      </c>
    </row>
    <row r="30" spans="1:21" ht="14.25" customHeight="1" thickBot="1" thickTop="1">
      <c r="A30" s="238" t="s">
        <v>337</v>
      </c>
      <c r="B30" s="234">
        <v>79</v>
      </c>
      <c r="C30" s="235">
        <v>23</v>
      </c>
      <c r="D30" s="233">
        <v>11</v>
      </c>
      <c r="E30" s="233">
        <v>12</v>
      </c>
      <c r="F30" s="233">
        <v>3</v>
      </c>
      <c r="G30" s="233">
        <v>9</v>
      </c>
      <c r="H30" s="233">
        <v>2</v>
      </c>
      <c r="I30" s="233">
        <v>2</v>
      </c>
      <c r="J30" s="233">
        <v>1</v>
      </c>
      <c r="K30" s="227">
        <v>4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104</v>
      </c>
      <c r="U30" s="132"/>
    </row>
    <row r="31" spans="1:20" ht="14.25" customHeight="1" thickBot="1" thickTop="1">
      <c r="A31" s="245" t="s">
        <v>336</v>
      </c>
      <c r="B31" s="234">
        <v>38</v>
      </c>
      <c r="C31" s="235">
        <v>7</v>
      </c>
      <c r="D31" s="233">
        <v>7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106</v>
      </c>
    </row>
    <row r="32" spans="1:20" ht="14.25" customHeight="1" thickBot="1" thickTop="1">
      <c r="A32" s="230" t="s">
        <v>335</v>
      </c>
      <c r="B32" s="234">
        <v>50</v>
      </c>
      <c r="C32" s="235">
        <v>4</v>
      </c>
      <c r="D32" s="233">
        <v>0</v>
      </c>
      <c r="E32" s="227">
        <v>4</v>
      </c>
      <c r="F32" s="233">
        <v>0</v>
      </c>
      <c r="G32" s="233">
        <v>4</v>
      </c>
      <c r="H32" s="233">
        <v>1</v>
      </c>
      <c r="I32" s="233">
        <v>1</v>
      </c>
      <c r="J32" s="233">
        <v>0</v>
      </c>
      <c r="K32" s="233">
        <v>0</v>
      </c>
      <c r="L32" s="233">
        <v>0</v>
      </c>
      <c r="M32" s="227">
        <v>2</v>
      </c>
      <c r="N32" s="233">
        <v>0</v>
      </c>
      <c r="O32" s="227">
        <v>0</v>
      </c>
      <c r="P32" s="233">
        <v>0</v>
      </c>
      <c r="Q32" s="233">
        <v>0</v>
      </c>
      <c r="R32" s="233">
        <v>0</v>
      </c>
      <c r="S32" s="236"/>
      <c r="T32" s="237" t="s">
        <v>108</v>
      </c>
    </row>
    <row r="33" spans="1:22" ht="14.25" customHeight="1" thickBot="1" thickTop="1">
      <c r="A33" s="147" t="s">
        <v>325</v>
      </c>
      <c r="B33" s="234">
        <v>49</v>
      </c>
      <c r="C33" s="235">
        <v>8</v>
      </c>
      <c r="D33" s="233">
        <v>0</v>
      </c>
      <c r="E33" s="233">
        <v>8</v>
      </c>
      <c r="F33" s="233">
        <v>3</v>
      </c>
      <c r="G33" s="233">
        <v>5</v>
      </c>
      <c r="H33" s="233">
        <v>0</v>
      </c>
      <c r="I33" s="233">
        <v>1</v>
      </c>
      <c r="J33" s="233">
        <v>0</v>
      </c>
      <c r="K33" s="233">
        <v>0</v>
      </c>
      <c r="L33" s="233">
        <v>0</v>
      </c>
      <c r="M33" s="227">
        <v>4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110</v>
      </c>
      <c r="U33" s="132"/>
      <c r="V33" s="132"/>
    </row>
    <row r="34" spans="1:20" ht="14.25" customHeight="1" thickBot="1" thickTop="1">
      <c r="A34" s="230" t="s">
        <v>326</v>
      </c>
      <c r="B34" s="234">
        <v>82</v>
      </c>
      <c r="C34" s="235">
        <v>29</v>
      </c>
      <c r="D34" s="229">
        <v>11</v>
      </c>
      <c r="E34" s="232">
        <v>18</v>
      </c>
      <c r="F34" s="233">
        <v>7</v>
      </c>
      <c r="G34" s="233">
        <v>11</v>
      </c>
      <c r="H34" s="233">
        <v>2</v>
      </c>
      <c r="I34" s="233">
        <v>2</v>
      </c>
      <c r="J34" s="233">
        <v>1</v>
      </c>
      <c r="K34" s="227">
        <v>7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112</v>
      </c>
    </row>
    <row r="35" spans="1:20" ht="14.25" customHeight="1" thickBot="1" thickTop="1">
      <c r="A35" s="238" t="s">
        <v>327</v>
      </c>
      <c r="B35" s="234">
        <v>69</v>
      </c>
      <c r="C35" s="235">
        <v>21</v>
      </c>
      <c r="D35" s="229">
        <v>9</v>
      </c>
      <c r="E35" s="232">
        <v>11</v>
      </c>
      <c r="F35" s="233">
        <v>1</v>
      </c>
      <c r="G35" s="233">
        <v>10</v>
      </c>
      <c r="H35" s="233">
        <v>3</v>
      </c>
      <c r="I35" s="233">
        <v>2</v>
      </c>
      <c r="J35" s="233">
        <v>1</v>
      </c>
      <c r="K35" s="227">
        <v>2</v>
      </c>
      <c r="L35" s="233">
        <v>0</v>
      </c>
      <c r="M35" s="227">
        <v>1</v>
      </c>
      <c r="N35" s="233">
        <v>1</v>
      </c>
      <c r="O35" s="233">
        <v>0</v>
      </c>
      <c r="P35" s="233">
        <v>0</v>
      </c>
      <c r="Q35" s="233">
        <v>0</v>
      </c>
      <c r="R35" s="227">
        <v>1</v>
      </c>
      <c r="S35" s="236"/>
      <c r="T35" s="237" t="s">
        <v>100</v>
      </c>
    </row>
    <row r="36" spans="1:23" ht="14.25" customHeight="1" thickBot="1" thickTop="1">
      <c r="A36" s="230" t="s">
        <v>328</v>
      </c>
      <c r="B36" s="234">
        <v>72</v>
      </c>
      <c r="C36" s="235">
        <v>26</v>
      </c>
      <c r="D36" s="229">
        <v>8</v>
      </c>
      <c r="E36" s="232">
        <v>13</v>
      </c>
      <c r="F36" s="233">
        <v>5</v>
      </c>
      <c r="G36" s="233">
        <v>8</v>
      </c>
      <c r="H36" s="233">
        <v>1</v>
      </c>
      <c r="I36" s="233">
        <v>2</v>
      </c>
      <c r="J36" s="233">
        <v>2</v>
      </c>
      <c r="K36" s="227">
        <v>3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102</v>
      </c>
      <c r="U36" s="132"/>
      <c r="V36" s="132"/>
      <c r="W36" s="132"/>
    </row>
    <row r="37" spans="1:21" ht="14.25" customHeight="1" thickBot="1" thickTop="1">
      <c r="A37" s="238" t="s">
        <v>329</v>
      </c>
      <c r="B37" s="234">
        <v>73</v>
      </c>
      <c r="C37" s="235">
        <v>25</v>
      </c>
      <c r="D37" s="229">
        <v>11</v>
      </c>
      <c r="E37" s="232">
        <v>14</v>
      </c>
      <c r="F37" s="233">
        <v>2</v>
      </c>
      <c r="G37" s="233">
        <v>12</v>
      </c>
      <c r="H37" s="233">
        <v>4</v>
      </c>
      <c r="I37" s="233">
        <v>2</v>
      </c>
      <c r="J37" s="233">
        <v>2</v>
      </c>
      <c r="K37" s="227">
        <v>3</v>
      </c>
      <c r="L37" s="233">
        <v>0</v>
      </c>
      <c r="M37" s="227">
        <v>1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104</v>
      </c>
      <c r="U37" s="132"/>
    </row>
    <row r="38" spans="1:22" ht="14.25" customHeight="1" thickBot="1" thickTop="1">
      <c r="A38" s="245" t="s">
        <v>330</v>
      </c>
      <c r="B38" s="234">
        <v>39</v>
      </c>
      <c r="C38" s="235">
        <v>7</v>
      </c>
      <c r="D38" s="227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27">
        <v>4</v>
      </c>
      <c r="R38" s="227">
        <v>3</v>
      </c>
      <c r="S38" s="236"/>
      <c r="T38" s="237" t="s">
        <v>106</v>
      </c>
      <c r="U38" s="132"/>
      <c r="V38" s="132"/>
    </row>
    <row r="39" spans="1:20" ht="14.25" customHeight="1" thickBot="1" thickTop="1">
      <c r="A39" s="230" t="s">
        <v>331</v>
      </c>
      <c r="B39" s="234">
        <v>48</v>
      </c>
      <c r="C39" s="235">
        <v>6</v>
      </c>
      <c r="D39" s="229">
        <v>1</v>
      </c>
      <c r="E39" s="227">
        <v>3</v>
      </c>
      <c r="F39" s="233">
        <v>0</v>
      </c>
      <c r="G39" s="233">
        <v>3</v>
      </c>
      <c r="H39" s="233">
        <v>0</v>
      </c>
      <c r="I39" s="233">
        <v>2</v>
      </c>
      <c r="J39" s="233">
        <v>0</v>
      </c>
      <c r="K39" s="233">
        <v>0</v>
      </c>
      <c r="L39" s="233">
        <v>0</v>
      </c>
      <c r="M39" s="227">
        <v>2</v>
      </c>
      <c r="N39" s="233">
        <v>0</v>
      </c>
      <c r="O39" s="233">
        <v>1</v>
      </c>
      <c r="P39" s="233">
        <v>0</v>
      </c>
      <c r="Q39" s="233">
        <v>0</v>
      </c>
      <c r="R39" s="233">
        <v>0</v>
      </c>
      <c r="S39" s="236"/>
      <c r="T39" s="237" t="s">
        <v>108</v>
      </c>
    </row>
    <row r="40" spans="1:20" ht="14.25" customHeight="1" thickBot="1" thickTop="1">
      <c r="A40" s="147" t="s">
        <v>332</v>
      </c>
      <c r="B40" s="234">
        <v>53</v>
      </c>
      <c r="C40" s="235">
        <v>9</v>
      </c>
      <c r="D40" s="233">
        <v>0</v>
      </c>
      <c r="E40" s="233">
        <v>9</v>
      </c>
      <c r="F40" s="233">
        <v>0</v>
      </c>
      <c r="G40" s="233">
        <v>9</v>
      </c>
      <c r="H40" s="233">
        <v>1</v>
      </c>
      <c r="I40" s="233">
        <v>1</v>
      </c>
      <c r="J40" s="233">
        <v>0</v>
      </c>
      <c r="K40" s="227">
        <v>2</v>
      </c>
      <c r="L40" s="233">
        <v>0</v>
      </c>
      <c r="M40" s="227">
        <v>5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110</v>
      </c>
    </row>
    <row r="41" spans="1:20" ht="14.25" customHeight="1" thickBot="1" thickTop="1">
      <c r="A41" s="238" t="s">
        <v>333</v>
      </c>
      <c r="B41" s="234">
        <v>71</v>
      </c>
      <c r="C41" s="235">
        <v>22</v>
      </c>
      <c r="D41" s="229">
        <v>1</v>
      </c>
      <c r="E41" s="229">
        <v>3</v>
      </c>
      <c r="F41" s="233">
        <v>2</v>
      </c>
      <c r="G41" s="233">
        <v>1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27">
        <v>1</v>
      </c>
      <c r="N41" s="233">
        <v>0</v>
      </c>
      <c r="O41" s="233">
        <v>0</v>
      </c>
      <c r="P41" s="233">
        <v>0</v>
      </c>
      <c r="Q41" s="227">
        <v>1</v>
      </c>
      <c r="R41" s="227">
        <v>17</v>
      </c>
      <c r="S41" s="236"/>
      <c r="T41" s="237" t="s">
        <v>112</v>
      </c>
    </row>
    <row r="42" spans="1:20" ht="14.25" customHeight="1" thickBot="1" thickTop="1">
      <c r="A42" s="230" t="s">
        <v>334</v>
      </c>
      <c r="B42" s="234">
        <v>75</v>
      </c>
      <c r="C42" s="235">
        <v>23</v>
      </c>
      <c r="D42" s="233">
        <v>9</v>
      </c>
      <c r="E42" s="232">
        <v>12</v>
      </c>
      <c r="F42" s="233">
        <v>5</v>
      </c>
      <c r="G42" s="233">
        <v>7</v>
      </c>
      <c r="H42" s="233">
        <v>1</v>
      </c>
      <c r="I42" s="233">
        <v>2</v>
      </c>
      <c r="J42" s="233">
        <v>1</v>
      </c>
      <c r="K42" s="227">
        <v>2</v>
      </c>
      <c r="L42" s="233">
        <v>0</v>
      </c>
      <c r="M42" s="227">
        <v>1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100</v>
      </c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20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26"/>
    </row>
    <row r="45" spans="1:20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26"/>
    </row>
    <row r="46" spans="1:20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126"/>
    </row>
    <row r="47" spans="1:19" ht="14.25" customHeight="1">
      <c r="A47" s="13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2019-02-01T16:22:53Z</dcterms:modified>
  <cp:category/>
  <cp:version/>
  <cp:contentType/>
  <cp:contentStatus/>
</cp:coreProperties>
</file>