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firstSheet="4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08" sheetId="4" r:id="rId4"/>
    <sheet name="Samenvatting2009" sheetId="5" r:id="rId5"/>
    <sheet name="Samenvatting2010" sheetId="6" r:id="rId6"/>
    <sheet name="Samenvatting2011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</definedNames>
  <calcPr fullCalcOnLoad="1"/>
</workbook>
</file>

<file path=xl/sharedStrings.xml><?xml version="1.0" encoding="utf-8"?>
<sst xmlns="http://schemas.openxmlformats.org/spreadsheetml/2006/main" count="1435" uniqueCount="454">
  <si>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</si>
  <si>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</si>
  <si>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</si>
  <si>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</si>
  <si>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</si>
  <si>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</si>
  <si>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</si>
  <si>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</si>
  <si>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</si>
  <si>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</si>
  <si>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</si>
  <si>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</si>
  <si>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</si>
  <si>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</si>
  <si>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</si>
  <si>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</si>
  <si>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</si>
  <si>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</si>
  <si>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</si>
  <si>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</si>
  <si>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</si>
  <si>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</si>
  <si>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</si>
  <si>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</si>
  <si>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</si>
  <si>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</si>
  <si>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</si>
  <si>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</si>
  <si>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</si>
  <si>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</si>
  <si>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</si>
  <si>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</si>
  <si>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</si>
  <si>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</si>
  <si>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</si>
  <si>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</si>
  <si>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</si>
  <si>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</si>
  <si>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</si>
  <si>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</si>
  <si>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</si>
  <si>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</si>
  <si>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</si>
  <si>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</si>
  <si>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</si>
  <si>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</si>
  <si>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</si>
  <si>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</si>
  <si>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</si>
  <si>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</si>
  <si>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</si>
  <si>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</si>
  <si>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</si>
  <si>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</si>
  <si>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</si>
  <si>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</si>
  <si>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</si>
  <si>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</si>
  <si>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</si>
  <si>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</si>
  <si>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</si>
  <si>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</si>
  <si>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</si>
  <si>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</si>
  <si>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</si>
  <si>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</si>
  <si>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</si>
  <si>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</si>
  <si>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</si>
  <si>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</si>
  <si>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</si>
  <si>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</si>
  <si>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maart 2011</t>
  </si>
  <si>
    <t>Nachtvluchten Brussel Nationaal februari 2011</t>
  </si>
  <si>
    <t>Nachtvluchten Brussel Nationaal januari 2011</t>
  </si>
  <si>
    <t>Nachtvluchten Brussel Nationaal April 2011</t>
  </si>
  <si>
    <t>Nachtvluchten Brussel Nationaal Mei 2011</t>
  </si>
  <si>
    <t>Nachtvluchten Brussel Nationaal Juni 2011</t>
  </si>
  <si>
    <t>Nachtvluchten Brussel Nationaal Juli 2011</t>
  </si>
  <si>
    <t>Nachtvluchten Brussel Nationaal Augustus 2011</t>
  </si>
  <si>
    <t>Nachtvluchten Brussel Nationaal September 2011</t>
  </si>
  <si>
    <t>Nachtvluchten Brussel Nationaal Oktober 2011</t>
  </si>
  <si>
    <t>Nachtvluchten Brussel Nationaal november 2011</t>
  </si>
  <si>
    <t>Nachtvluchten Brussel Nationaal december 2011</t>
  </si>
  <si>
    <t>06-07/01/2011</t>
  </si>
  <si>
    <t>07-08/01/2011</t>
  </si>
  <si>
    <t>05-06/01/2011</t>
  </si>
  <si>
    <t>04-05/01/2011</t>
  </si>
  <si>
    <t>03-04/01/2011</t>
  </si>
  <si>
    <t>02-03/01/2011</t>
  </si>
  <si>
    <t>01-02/01/2011</t>
  </si>
  <si>
    <t>V-Z</t>
  </si>
  <si>
    <t>D-V</t>
  </si>
  <si>
    <t>W-D</t>
  </si>
  <si>
    <t>D-W</t>
  </si>
  <si>
    <t>M-D</t>
  </si>
  <si>
    <t>Z-M</t>
  </si>
  <si>
    <t>Z-Z</t>
  </si>
  <si>
    <t>08-09/01/2011</t>
  </si>
  <si>
    <t>09-10/01/2011</t>
  </si>
  <si>
    <t>10-11/01/2011</t>
  </si>
  <si>
    <t>11-12/02/2011</t>
  </si>
  <si>
    <t>12-13/01/2011</t>
  </si>
  <si>
    <t>13-14/01/2011</t>
  </si>
  <si>
    <t>14-15/01/2011</t>
  </si>
  <si>
    <t>15-16/01/2011</t>
  </si>
  <si>
    <t>16-17/01/2011</t>
  </si>
  <si>
    <t>17-18/01/2011</t>
  </si>
  <si>
    <t>18-19/01/2011</t>
  </si>
  <si>
    <t>19-20/01/2011</t>
  </si>
  <si>
    <t>20-21/01/2011</t>
  </si>
  <si>
    <t>21-22/01/2011</t>
  </si>
  <si>
    <t>22-23/01/2011</t>
  </si>
  <si>
    <t>23-24/01/2011</t>
  </si>
  <si>
    <t>24-25/01/2011</t>
  </si>
  <si>
    <t>25-26/01/2011</t>
  </si>
  <si>
    <t>26-27/01/2011</t>
  </si>
  <si>
    <t>27-28/01/2011</t>
  </si>
  <si>
    <t>28-29/01/2011</t>
  </si>
  <si>
    <t>29-30/01/2011</t>
  </si>
  <si>
    <t>30-31/01/2011</t>
  </si>
  <si>
    <t>31/01-01/02/2011</t>
  </si>
  <si>
    <t>04-05/02/2011</t>
  </si>
  <si>
    <t>03-04/02/2011</t>
  </si>
  <si>
    <t>02-03/02/2011</t>
  </si>
  <si>
    <t>01-02/02/2011</t>
  </si>
  <si>
    <t>05-06/02/2011</t>
  </si>
  <si>
    <t>06-07/02/2011</t>
  </si>
  <si>
    <t>07-08/02/2011</t>
  </si>
  <si>
    <t>08-09/02/2011</t>
  </si>
  <si>
    <t>09-10/02/2011</t>
  </si>
  <si>
    <t>10-11/02/2011</t>
  </si>
  <si>
    <t>12-13/02/2011</t>
  </si>
  <si>
    <t>13-14/02/2011</t>
  </si>
  <si>
    <t>14-15/02/2011</t>
  </si>
  <si>
    <t>15-16/02/2011</t>
  </si>
  <si>
    <t>16-17/02/2011</t>
  </si>
  <si>
    <t>17-18/02/2011</t>
  </si>
  <si>
    <t>18-19/02/2011</t>
  </si>
  <si>
    <t>19-20/02/2011</t>
  </si>
  <si>
    <t>20-21/02/2011</t>
  </si>
  <si>
    <t>21-22/02/2011</t>
  </si>
  <si>
    <t>22-23-02/2011</t>
  </si>
  <si>
    <t>23-24/02/2011</t>
  </si>
  <si>
    <t>24-25/02/2011</t>
  </si>
  <si>
    <t>25-26/02/2011</t>
  </si>
  <si>
    <t>26-27/02/2011</t>
  </si>
  <si>
    <t>27-28/02/2011</t>
  </si>
  <si>
    <t>28/02-01/03/2011</t>
  </si>
  <si>
    <t>07-08/03/2011</t>
  </si>
  <si>
    <t>06-07/03/2011</t>
  </si>
  <si>
    <t>05-06/03/2011</t>
  </si>
  <si>
    <t>04-05/03/2011</t>
  </si>
  <si>
    <t>03-04/03/2011</t>
  </si>
  <si>
    <t>02-03/03/2011</t>
  </si>
  <si>
    <t>01-02/03/2011</t>
  </si>
  <si>
    <t>08-09/03/2011</t>
  </si>
  <si>
    <t>09-10/03/2011</t>
  </si>
  <si>
    <t>10-11/03/2011</t>
  </si>
  <si>
    <t>11-12/03/2011</t>
  </si>
  <si>
    <t>12-13/03/2011</t>
  </si>
  <si>
    <t>13-14/03/2011</t>
  </si>
  <si>
    <t>14-15/03/2011</t>
  </si>
  <si>
    <t>15-16/03/2011</t>
  </si>
  <si>
    <t>16-17/03/2011</t>
  </si>
  <si>
    <t>17-18/03/2011</t>
  </si>
  <si>
    <t>18-19/03/2011</t>
  </si>
  <si>
    <t>19-20/03/2011</t>
  </si>
  <si>
    <t>20-21/03/2011</t>
  </si>
  <si>
    <t>21-22/03/2011</t>
  </si>
  <si>
    <t>22-23/03/2011</t>
  </si>
  <si>
    <t>23-24/03/2011</t>
  </si>
  <si>
    <t>24-25/03/2011</t>
  </si>
  <si>
    <t>25-26/03/2011</t>
  </si>
  <si>
    <t>26-27/03/2011</t>
  </si>
  <si>
    <t>27-28/03/2011</t>
  </si>
  <si>
    <t>28-29/03/2011</t>
  </si>
  <si>
    <t>29-30/03/2011</t>
  </si>
  <si>
    <t>30-31/03/2011</t>
  </si>
  <si>
    <t>31/03-01/04/2011</t>
  </si>
  <si>
    <t>01-02/04/2011</t>
  </si>
  <si>
    <t>02-03/04/2011</t>
  </si>
  <si>
    <t>03-04/04/2011</t>
  </si>
  <si>
    <t>04-05/04/2011</t>
  </si>
  <si>
    <t>05-06/04/2011</t>
  </si>
  <si>
    <t>06-07/04/2011</t>
  </si>
  <si>
    <t>07-08/04/2011</t>
  </si>
  <si>
    <t>08-09/04/2011</t>
  </si>
  <si>
    <t>09-10/04/2011</t>
  </si>
  <si>
    <t>10-11/04/2011</t>
  </si>
  <si>
    <t>11-12/04/2011</t>
  </si>
  <si>
    <t>12-13/04/2011</t>
  </si>
  <si>
    <t>13-14/04/2011</t>
  </si>
  <si>
    <t>14-15/04/2011</t>
  </si>
  <si>
    <t>15-16/04/2011</t>
  </si>
  <si>
    <t>16-17/04/2011</t>
  </si>
  <si>
    <t>17-18/04/2011</t>
  </si>
  <si>
    <t>18-19/04/2011</t>
  </si>
  <si>
    <t>19-20/04/2011</t>
  </si>
  <si>
    <t>20-21/04/2011</t>
  </si>
  <si>
    <t>21-22/04/2011</t>
  </si>
  <si>
    <t>22-23/04/2011</t>
  </si>
  <si>
    <t>24-25/04/2011</t>
  </si>
  <si>
    <t>25-26/04/2011</t>
  </si>
  <si>
    <t>26-27/04/2011</t>
  </si>
  <si>
    <t>23-24/04/2011</t>
  </si>
  <si>
    <t>27-28-04/2011</t>
  </si>
  <si>
    <t>28-29/04/2011</t>
  </si>
  <si>
    <t>29-30/04/2011</t>
  </si>
  <si>
    <t>30/04-01/05/2011</t>
  </si>
  <si>
    <t>06-07/05/2011</t>
  </si>
  <si>
    <t>05-06/05/2011</t>
  </si>
  <si>
    <t>04-05/05/2011</t>
  </si>
  <si>
    <t>03-04/05/2011</t>
  </si>
  <si>
    <t>02-03/05/2011</t>
  </si>
  <si>
    <t>01-02/05/2011</t>
  </si>
  <si>
    <t>07-08/05/2011</t>
  </si>
  <si>
    <t>08-09/05/2011</t>
  </si>
  <si>
    <t>09-10/05/2011</t>
  </si>
  <si>
    <t>10-11/05/2011</t>
  </si>
  <si>
    <t>11-12/05/2011</t>
  </si>
  <si>
    <t>12-13/05/2011</t>
  </si>
  <si>
    <t>13-14/05/2011</t>
  </si>
  <si>
    <t>14-15/052011</t>
  </si>
  <si>
    <t>15-16/05/2011</t>
  </si>
  <si>
    <t>16-17/05/2011</t>
  </si>
  <si>
    <t>17-18/05/2011</t>
  </si>
  <si>
    <t>18-19/05/2011</t>
  </si>
  <si>
    <t>19-20/05/2011</t>
  </si>
  <si>
    <t>20-21/05/2011</t>
  </si>
  <si>
    <t>21-22/05/2011</t>
  </si>
  <si>
    <t>22-23/05/2011</t>
  </si>
  <si>
    <t>23-24/05/2011</t>
  </si>
  <si>
    <t>24-25/05/2011</t>
  </si>
  <si>
    <t>25-26/05/2011</t>
  </si>
  <si>
    <t>26-27/05/2011</t>
  </si>
  <si>
    <t>27-28/05/2011</t>
  </si>
  <si>
    <t>28-29/05/2011</t>
  </si>
  <si>
    <t>29-30/05/2011</t>
  </si>
  <si>
    <t>30-31/05/2011</t>
  </si>
  <si>
    <t>31/05-01/06/2011</t>
  </si>
  <si>
    <t>10-11/06/2011</t>
  </si>
  <si>
    <t>09-10/06/2011</t>
  </si>
  <si>
    <t>08-09/06/2011</t>
  </si>
  <si>
    <t>07-08/06/2011</t>
  </si>
  <si>
    <t>06-07/06/2011</t>
  </si>
  <si>
    <t>05-06/06/2011</t>
  </si>
  <si>
    <t>04-05/06/2011</t>
  </si>
  <si>
    <t>03-04/06/2011</t>
  </si>
  <si>
    <t>02-03/06/2011</t>
  </si>
  <si>
    <t>01-02/06/2011</t>
  </si>
  <si>
    <t>11-12/06/2011</t>
  </si>
  <si>
    <t>12-13/06/2011</t>
  </si>
  <si>
    <t>13-14/06/2011</t>
  </si>
  <si>
    <t>14-15/06/2011</t>
  </si>
  <si>
    <t>15-16/06/2011</t>
  </si>
  <si>
    <t>16-17-06/2011</t>
  </si>
  <si>
    <t>17-18/06/2011</t>
  </si>
  <si>
    <t>18-19/06/2011</t>
  </si>
  <si>
    <t>19-20/06/2011</t>
  </si>
  <si>
    <t>20-21/06/2011</t>
  </si>
  <si>
    <t>21-22/06/2011</t>
  </si>
  <si>
    <t>22-23/06/2011</t>
  </si>
  <si>
    <t>23-24/06/2011</t>
  </si>
  <si>
    <t>24-25/06/2011</t>
  </si>
  <si>
    <t>25-26/06/2011</t>
  </si>
  <si>
    <t>26-27/06/2011</t>
  </si>
  <si>
    <t>27-28/06/2011</t>
  </si>
  <si>
    <t>28-29/06/2011</t>
  </si>
  <si>
    <t>29-30/06/2011</t>
  </si>
  <si>
    <t>30/06-01/07/2011</t>
  </si>
  <si>
    <t>08-09/07/2011</t>
  </si>
  <si>
    <t>07-08/07/2011</t>
  </si>
  <si>
    <t>06-07/07/2011</t>
  </si>
  <si>
    <t>05-06/07/2011</t>
  </si>
  <si>
    <t>04-05/07/2011</t>
  </si>
  <si>
    <t>03-04/07/2011</t>
  </si>
  <si>
    <t>02-03/07/2011</t>
  </si>
  <si>
    <t>01-02/07/2011</t>
  </si>
  <si>
    <t>09-10/07/2011</t>
  </si>
  <si>
    <t>10-11/07/2011</t>
  </si>
  <si>
    <t>11-12/07/2011</t>
  </si>
  <si>
    <t>12-13/07/2011</t>
  </si>
  <si>
    <t>13+14/07/2011</t>
  </si>
  <si>
    <t>14-15/07/2011</t>
  </si>
  <si>
    <t>15-16/07/2011</t>
  </si>
  <si>
    <t>16-17/07/2011</t>
  </si>
  <si>
    <t>17-18/07/2011</t>
  </si>
  <si>
    <t>18-19/07/2011</t>
  </si>
  <si>
    <t>19-20/07/2011</t>
  </si>
  <si>
    <t>20-21/07/2011</t>
  </si>
  <si>
    <t>21-22/07/2011</t>
  </si>
  <si>
    <t>22-23/07/2011</t>
  </si>
  <si>
    <t>23-24/07/2011</t>
  </si>
  <si>
    <t>24-25/07/2011</t>
  </si>
  <si>
    <t>25-26/07/2011</t>
  </si>
  <si>
    <t>26-27/07/2011</t>
  </si>
  <si>
    <t>27-28/07/2011</t>
  </si>
  <si>
    <t>28-29/07/2011</t>
  </si>
  <si>
    <t>29-30/0782011</t>
  </si>
  <si>
    <t>30-31/07/2011</t>
  </si>
  <si>
    <t>31/07-01/08/2011</t>
  </si>
  <si>
    <t>05-06/08/2011</t>
  </si>
  <si>
    <t>04-05/08/2011</t>
  </si>
  <si>
    <t>03-04/08/2011</t>
  </si>
  <si>
    <t>02-03/08/2011</t>
  </si>
  <si>
    <t>01-02/08/2011</t>
  </si>
  <si>
    <t>06-07/08/2011</t>
  </si>
  <si>
    <t>07-08/08/2011</t>
  </si>
  <si>
    <t>08-09/08/2011</t>
  </si>
  <si>
    <t>09-10/08/2011</t>
  </si>
  <si>
    <t>10-11/08/2011</t>
  </si>
  <si>
    <t>11-12/08/2011</t>
  </si>
  <si>
    <t>12-13/08/2011</t>
  </si>
  <si>
    <t>13-14/08/2011</t>
  </si>
  <si>
    <t>14-15/08/2011</t>
  </si>
  <si>
    <t>15-16/08/2011</t>
  </si>
  <si>
    <t>16-17/08/2011</t>
  </si>
  <si>
    <t>17-18/08/2011</t>
  </si>
  <si>
    <t>18-19/08/2011</t>
  </si>
  <si>
    <t>19-20/08/2011</t>
  </si>
  <si>
    <t>20-21/08/2011</t>
  </si>
  <si>
    <t>21-22/08/2011</t>
  </si>
  <si>
    <t>22-23/08/2011</t>
  </si>
  <si>
    <t>23-24/08/2011</t>
  </si>
  <si>
    <t>24-25/08/2011</t>
  </si>
  <si>
    <t>25-26/08/2011</t>
  </si>
  <si>
    <t>26-27/08/2011</t>
  </si>
  <si>
    <t>27-28/08/2011</t>
  </si>
  <si>
    <t>28-29/08/2011</t>
  </si>
  <si>
    <t>29-30/08/2011</t>
  </si>
  <si>
    <t>30-31/08/2011</t>
  </si>
  <si>
    <t>31/08-01/09/2011</t>
  </si>
  <si>
    <t>09-10/09/2011</t>
  </si>
  <si>
    <t>08-09/09/2011</t>
  </si>
  <si>
    <t>07-08/09/2011</t>
  </si>
  <si>
    <t>06-07/09/2011</t>
  </si>
  <si>
    <t>05-06/09/2011</t>
  </si>
  <si>
    <t>04-05/09/2011</t>
  </si>
  <si>
    <t>03-04/09/2011</t>
  </si>
  <si>
    <t>02-03/09/2011</t>
  </si>
  <si>
    <t>01-02/09/2011</t>
  </si>
  <si>
    <t>10-11/09/2011</t>
  </si>
  <si>
    <t>11-12/09/2011</t>
  </si>
  <si>
    <t>12-13/09/2011</t>
  </si>
  <si>
    <t>13-14/09/2011</t>
  </si>
  <si>
    <t>14-15/09/2011</t>
  </si>
  <si>
    <t>16-17/09/2011</t>
  </si>
  <si>
    <t>15-16/09/2011</t>
  </si>
  <si>
    <t>17-18/09/2011</t>
  </si>
  <si>
    <t>18-19/09/2011</t>
  </si>
  <si>
    <t>19-20/09/2011</t>
  </si>
  <si>
    <t>20-21/09/2011</t>
  </si>
  <si>
    <t>21-22/09/2011</t>
  </si>
  <si>
    <t>22-23/09/2011</t>
  </si>
  <si>
    <t>23-24/09/2011</t>
  </si>
  <si>
    <t>24-25/09/2011</t>
  </si>
  <si>
    <t>25-26/09/2011</t>
  </si>
  <si>
    <t>26-27/09/2011</t>
  </si>
  <si>
    <t>27-28/09/2011</t>
  </si>
  <si>
    <t>28-29/09-2011</t>
  </si>
  <si>
    <t>29-30/09/2011</t>
  </si>
  <si>
    <t>30/09-01/10/2011</t>
  </si>
  <si>
    <t>07-08/10/2011</t>
  </si>
  <si>
    <t>06-07/10/2011</t>
  </si>
  <si>
    <t>05-06/10/2011</t>
  </si>
  <si>
    <t>04-05/10/2011</t>
  </si>
  <si>
    <t>03-04/10/2011</t>
  </si>
  <si>
    <t>02-03/10/2011</t>
  </si>
  <si>
    <t>01-02/10/2011</t>
  </si>
  <si>
    <t>08-09/10/2011</t>
  </si>
  <si>
    <t>09-10/10/2011</t>
  </si>
  <si>
    <t>10-11/10/2011</t>
  </si>
  <si>
    <t>11-12/10/2011</t>
  </si>
  <si>
    <t>12-13/10/2011</t>
  </si>
  <si>
    <t>13-14/10/2011</t>
  </si>
  <si>
    <t>14-15/10/2011</t>
  </si>
  <si>
    <t>15-16/10/2011</t>
  </si>
  <si>
    <t>16-17/10/2011</t>
  </si>
  <si>
    <t>17-18/11/2011</t>
  </si>
  <si>
    <t>18-19/10/2011</t>
  </si>
  <si>
    <t>19-20/10/2011</t>
  </si>
  <si>
    <t>20-21/10/2011</t>
  </si>
  <si>
    <t>21-22/10/2011</t>
  </si>
  <si>
    <t>22-23/10/2011</t>
  </si>
  <si>
    <t>23-24/10/2011</t>
  </si>
  <si>
    <t>24-25/10/2011</t>
  </si>
  <si>
    <t>25-26/10/2011</t>
  </si>
  <si>
    <t>26-27/10/2011</t>
  </si>
  <si>
    <t>27-28/10/2011</t>
  </si>
  <si>
    <t>28-29/10/2011</t>
  </si>
  <si>
    <t>29-30/10/2011</t>
  </si>
  <si>
    <t>30-31/10/2011</t>
  </si>
  <si>
    <t>31/10-01/11/2011</t>
  </si>
  <si>
    <t>04-05/11/2011</t>
  </si>
  <si>
    <t>03-04/11/2011</t>
  </si>
  <si>
    <t>02-01/11/2011</t>
  </si>
  <si>
    <t>01-02/11/2011</t>
  </si>
  <si>
    <t>05-06/11/2011</t>
  </si>
  <si>
    <t>06-07/11/2011</t>
  </si>
  <si>
    <t>07-08/11/2011</t>
  </si>
  <si>
    <t>08-09/11/2011</t>
  </si>
  <si>
    <t>09-10/11/2011</t>
  </si>
  <si>
    <t>10-11/11/2011</t>
  </si>
  <si>
    <t>11-12/11/2011</t>
  </si>
  <si>
    <t>12-13/11/2011</t>
  </si>
  <si>
    <t>13-14/11/2011</t>
  </si>
  <si>
    <t>14-15/11/2011</t>
  </si>
  <si>
    <t>15-16/11/2011</t>
  </si>
  <si>
    <t>16-17/11/2011</t>
  </si>
  <si>
    <t>18-19/11/2011</t>
  </si>
  <si>
    <t>19-20/11/2011</t>
  </si>
  <si>
    <t>20-21/11/2011</t>
  </si>
  <si>
    <t>21-22/11/2011</t>
  </si>
  <si>
    <t>22-23/11/2011</t>
  </si>
  <si>
    <t>23-24/11/2011</t>
  </si>
  <si>
    <t>24-25/11/2011</t>
  </si>
  <si>
    <t>25-26/11/2011</t>
  </si>
  <si>
    <t>26-27/11/2011</t>
  </si>
  <si>
    <t>27-28/11/2011</t>
  </si>
  <si>
    <t>28-29/11/2011</t>
  </si>
  <si>
    <t>29-30/11/2011</t>
  </si>
  <si>
    <t>30/11-01/12/2011</t>
  </si>
  <si>
    <t>09-10/12/2011</t>
  </si>
  <si>
    <t>08-09/12/2011</t>
  </si>
  <si>
    <t>07-08/12/2011</t>
  </si>
  <si>
    <t>06-07/12/2011</t>
  </si>
  <si>
    <t>05-06/12/2011</t>
  </si>
  <si>
    <t>03-04/12/2011</t>
  </si>
  <si>
    <t>04-05/12/2011</t>
  </si>
  <si>
    <t>02-03/12/2011</t>
  </si>
  <si>
    <t>01-02/12/2011</t>
  </si>
  <si>
    <t>10-11/12/2011</t>
  </si>
  <si>
    <t>11-12/12/2011</t>
  </si>
  <si>
    <t>12-13/12/2011</t>
  </si>
  <si>
    <t>13-14/12/2011</t>
  </si>
  <si>
    <t>14-15/12/2011</t>
  </si>
  <si>
    <t>15-16/12/2011</t>
  </si>
  <si>
    <t>16-17/12/2011</t>
  </si>
  <si>
    <t>17-18/12/2011</t>
  </si>
  <si>
    <t>18-19/12/2011</t>
  </si>
  <si>
    <t>19-20/12/2011</t>
  </si>
  <si>
    <t>20-21/12/2011</t>
  </si>
  <si>
    <t>21-22/12/2011</t>
  </si>
  <si>
    <t>22-23/12/2011</t>
  </si>
  <si>
    <t>23-24/12/2011</t>
  </si>
  <si>
    <t>24-25/12/2011</t>
  </si>
  <si>
    <t>25-26/12/2011</t>
  </si>
  <si>
    <t>26-27/12/2011</t>
  </si>
  <si>
    <t>27-28/12/2011</t>
  </si>
  <si>
    <t>28-29/12/2011</t>
  </si>
  <si>
    <t>29-30/12/2011</t>
  </si>
  <si>
    <t>30-31/12/2011</t>
  </si>
  <si>
    <t>31/12/11-01/01/12</t>
  </si>
</sst>
</file>

<file path=xl/styles.xml><?xml version="1.0" encoding="utf-8"?>
<styleSheet xmlns="http://schemas.openxmlformats.org/spreadsheetml/2006/main">
  <numFmts count="5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0" xfId="0" applyFont="1" applyFill="1" applyAlignment="1">
      <alignment/>
    </xf>
    <xf numFmtId="0" fontId="10" fillId="7" borderId="6" xfId="0" applyFont="1" applyFill="1" applyBorder="1" applyAlignment="1">
      <alignment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2" fillId="0" borderId="12" xfId="0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7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233" t="s">
        <v>35</v>
      </c>
      <c r="B5" s="234"/>
      <c r="C5" s="235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234"/>
      <c r="B6" s="234"/>
      <c r="C6" s="235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1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1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1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1" t="s">
        <v>28</v>
      </c>
      <c r="B12" s="7"/>
      <c r="C12" s="8">
        <v>3273</v>
      </c>
      <c r="D12" s="48">
        <v>1436</v>
      </c>
      <c r="E12" s="90">
        <v>1729</v>
      </c>
      <c r="F12" s="94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1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1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2" sqref="A12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57421875" style="0" customWidth="1"/>
    <col min="4" max="4" width="8.8515625" style="0" customWidth="1"/>
    <col min="5" max="5" width="7.8515625" style="0" customWidth="1"/>
    <col min="6" max="6" width="7.7109375" style="0" customWidth="1"/>
    <col min="7" max="7" width="9.28125" style="0" customWidth="1"/>
    <col min="8" max="9" width="6.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7.8515625" style="0" customWidth="1"/>
    <col min="17" max="17" width="7.7109375" style="0" customWidth="1"/>
    <col min="18" max="18" width="1.421875" style="142" customWidth="1"/>
    <col min="19" max="19" width="4.421875" style="0" customWidth="1"/>
  </cols>
  <sheetData>
    <row r="1" spans="1:17" ht="32.25" customHeight="1" thickBot="1">
      <c r="A1" s="233" t="s">
        <v>35</v>
      </c>
      <c r="B1" s="236"/>
      <c r="C1" s="55"/>
      <c r="D1" s="55" t="s">
        <v>72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58" t="s">
        <v>57</v>
      </c>
      <c r="Q5" s="159" t="s">
        <v>58</v>
      </c>
      <c r="R5" s="189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89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S7" s="161" t="s">
        <v>59</v>
      </c>
    </row>
    <row r="8" spans="1:20" ht="14.25" thickBot="1" thickTop="1">
      <c r="A8" s="91" t="s">
        <v>0</v>
      </c>
      <c r="B8" s="8">
        <f aca="true" t="shared" si="0" ref="B8:Q8">SUM(B12:B43)</f>
        <v>1095</v>
      </c>
      <c r="C8" s="8">
        <f t="shared" si="0"/>
        <v>329</v>
      </c>
      <c r="D8" s="48">
        <f t="shared" si="0"/>
        <v>63</v>
      </c>
      <c r="E8" s="33">
        <f t="shared" si="0"/>
        <v>129</v>
      </c>
      <c r="F8" s="36">
        <f t="shared" si="0"/>
        <v>28</v>
      </c>
      <c r="G8" s="39">
        <f t="shared" si="0"/>
        <v>99</v>
      </c>
      <c r="H8" s="43">
        <f t="shared" si="0"/>
        <v>19</v>
      </c>
      <c r="I8" s="43">
        <f t="shared" si="0"/>
        <v>16</v>
      </c>
      <c r="J8" s="43">
        <f t="shared" si="0"/>
        <v>16</v>
      </c>
      <c r="K8" s="43">
        <f>SUM(K12:K43)</f>
        <v>2</v>
      </c>
      <c r="L8" s="43">
        <f>SUM(L12:L43)</f>
        <v>35</v>
      </c>
      <c r="M8" s="43">
        <f t="shared" si="0"/>
        <v>10</v>
      </c>
      <c r="N8" s="43">
        <f t="shared" si="0"/>
        <v>2</v>
      </c>
      <c r="O8" s="43">
        <f t="shared" si="0"/>
        <v>0</v>
      </c>
      <c r="P8" s="43">
        <f t="shared" si="0"/>
        <v>86</v>
      </c>
      <c r="Q8" s="43">
        <f t="shared" si="0"/>
        <v>49</v>
      </c>
      <c r="S8" s="156" t="s">
        <v>55</v>
      </c>
      <c r="T8" s="93"/>
    </row>
    <row r="9" spans="1:20" ht="14.25" thickBot="1" thickTop="1">
      <c r="A9" s="91" t="s">
        <v>3</v>
      </c>
      <c r="B9" s="7"/>
      <c r="C9" s="59">
        <f>COUNT($C12:C43)</f>
        <v>31</v>
      </c>
      <c r="D9" s="49">
        <f aca="true" t="shared" si="1" ref="D9:Q9">D8/$C$8</f>
        <v>0.19148936170212766</v>
      </c>
      <c r="E9" s="34">
        <f t="shared" si="1"/>
        <v>0.39209726443769</v>
      </c>
      <c r="F9" s="37">
        <f t="shared" si="1"/>
        <v>0.0851063829787234</v>
      </c>
      <c r="G9" s="40">
        <f t="shared" si="1"/>
        <v>0.3009118541033435</v>
      </c>
      <c r="H9" s="44">
        <f t="shared" si="1"/>
        <v>0.057750759878419454</v>
      </c>
      <c r="I9" s="44">
        <f t="shared" si="1"/>
        <v>0.0486322188449848</v>
      </c>
      <c r="J9" s="44">
        <f t="shared" si="1"/>
        <v>0.0486322188449848</v>
      </c>
      <c r="K9" s="44">
        <f t="shared" si="1"/>
        <v>0.0060790273556231</v>
      </c>
      <c r="L9" s="44">
        <f t="shared" si="1"/>
        <v>0.10638297872340426</v>
      </c>
      <c r="M9" s="44">
        <f t="shared" si="1"/>
        <v>0.030395136778115502</v>
      </c>
      <c r="N9" s="63">
        <f t="shared" si="1"/>
        <v>0.0060790273556231</v>
      </c>
      <c r="O9" s="78">
        <f t="shared" si="1"/>
        <v>0</v>
      </c>
      <c r="P9" s="67">
        <f t="shared" si="1"/>
        <v>0.2613981762917933</v>
      </c>
      <c r="Q9" s="73">
        <f t="shared" si="1"/>
        <v>0.14893617021276595</v>
      </c>
      <c r="S9" s="160" t="s">
        <v>60</v>
      </c>
      <c r="T9" s="93"/>
    </row>
    <row r="10" spans="1:20" ht="14.25" thickBot="1" thickTop="1">
      <c r="A10" s="91" t="s">
        <v>4</v>
      </c>
      <c r="B10" s="10">
        <f>B8/C9</f>
        <v>35.32258064516129</v>
      </c>
      <c r="C10" s="10">
        <f>C8/C9</f>
        <v>10.612903225806452</v>
      </c>
      <c r="D10" s="50">
        <f aca="true" t="shared" si="2" ref="D10:Q10">D8/$C$9</f>
        <v>2.032258064516129</v>
      </c>
      <c r="E10" s="35">
        <f t="shared" si="2"/>
        <v>4.161290322580645</v>
      </c>
      <c r="F10" s="38">
        <f t="shared" si="2"/>
        <v>0.9032258064516129</v>
      </c>
      <c r="G10" s="41">
        <f t="shared" si="2"/>
        <v>3.193548387096774</v>
      </c>
      <c r="H10" s="45">
        <f t="shared" si="2"/>
        <v>0.6129032258064516</v>
      </c>
      <c r="I10" s="45">
        <f t="shared" si="2"/>
        <v>0.5161290322580645</v>
      </c>
      <c r="J10" s="45">
        <f t="shared" si="2"/>
        <v>0.5161290322580645</v>
      </c>
      <c r="K10" s="45">
        <f>K8/$C$9</f>
        <v>0.06451612903225806</v>
      </c>
      <c r="L10" s="45">
        <f t="shared" si="2"/>
        <v>1.1290322580645162</v>
      </c>
      <c r="M10" s="45">
        <f t="shared" si="2"/>
        <v>0.3225806451612903</v>
      </c>
      <c r="N10" s="64">
        <f t="shared" si="2"/>
        <v>0.06451612903225806</v>
      </c>
      <c r="O10" s="79">
        <f t="shared" si="2"/>
        <v>0</v>
      </c>
      <c r="P10" s="68">
        <f t="shared" si="2"/>
        <v>2.774193548387097</v>
      </c>
      <c r="Q10" s="74">
        <f t="shared" si="2"/>
        <v>1.5806451612903225</v>
      </c>
      <c r="S10" s="157" t="s">
        <v>61</v>
      </c>
      <c r="T10" s="93"/>
    </row>
    <row r="11" spans="1:51" ht="14.25" customHeight="1" thickBot="1" thickTop="1">
      <c r="A11" s="178" t="s">
        <v>65</v>
      </c>
      <c r="B11" s="156" t="s">
        <v>64</v>
      </c>
      <c r="C11" s="15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161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211" t="s">
        <v>179</v>
      </c>
      <c r="B12" s="105">
        <v>42</v>
      </c>
      <c r="C12" s="104">
        <v>15</v>
      </c>
      <c r="D12" s="194">
        <v>0</v>
      </c>
      <c r="E12" s="196">
        <v>15</v>
      </c>
      <c r="F12" s="6">
        <v>3</v>
      </c>
      <c r="G12" s="190">
        <v>12</v>
      </c>
      <c r="H12" s="105">
        <v>1</v>
      </c>
      <c r="I12" s="105">
        <v>1</v>
      </c>
      <c r="J12" s="105">
        <v>1</v>
      </c>
      <c r="K12" s="105">
        <v>0</v>
      </c>
      <c r="L12" s="194">
        <v>9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S12" s="161" t="s">
        <v>92</v>
      </c>
      <c r="T12" s="144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88" t="s">
        <v>178</v>
      </c>
      <c r="B13" s="105">
        <v>46</v>
      </c>
      <c r="C13" s="104">
        <v>17</v>
      </c>
      <c r="D13" s="105">
        <v>9</v>
      </c>
      <c r="E13" s="105">
        <v>8</v>
      </c>
      <c r="F13" s="105">
        <v>2</v>
      </c>
      <c r="G13" s="105">
        <v>7</v>
      </c>
      <c r="H13" s="105">
        <v>3</v>
      </c>
      <c r="I13" s="187">
        <v>1</v>
      </c>
      <c r="J13" s="105">
        <v>1</v>
      </c>
      <c r="K13" s="105">
        <v>0</v>
      </c>
      <c r="L13" s="105">
        <v>0</v>
      </c>
      <c r="M13" s="105">
        <v>1</v>
      </c>
      <c r="N13" s="105">
        <v>0</v>
      </c>
      <c r="O13" s="105">
        <v>0</v>
      </c>
      <c r="P13" s="105">
        <v>0</v>
      </c>
      <c r="Q13" s="105">
        <v>0</v>
      </c>
      <c r="S13" s="93" t="s">
        <v>93</v>
      </c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211" t="s">
        <v>177</v>
      </c>
      <c r="B14" s="105">
        <v>38</v>
      </c>
      <c r="C14" s="104">
        <v>14</v>
      </c>
      <c r="D14" s="105">
        <v>0</v>
      </c>
      <c r="E14" s="194">
        <v>14</v>
      </c>
      <c r="F14" s="105">
        <v>2</v>
      </c>
      <c r="G14" s="105">
        <v>12</v>
      </c>
      <c r="H14" s="105">
        <v>2</v>
      </c>
      <c r="I14" s="105">
        <v>1</v>
      </c>
      <c r="J14" s="105">
        <v>1</v>
      </c>
      <c r="K14" s="105">
        <v>0</v>
      </c>
      <c r="L14" s="194">
        <v>8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S14" s="161" t="s">
        <v>94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03" t="s">
        <v>176</v>
      </c>
      <c r="B15" s="105">
        <v>40</v>
      </c>
      <c r="C15" s="104">
        <v>14</v>
      </c>
      <c r="D15" s="195">
        <v>7</v>
      </c>
      <c r="E15" s="196">
        <v>7</v>
      </c>
      <c r="F15" s="105">
        <v>2</v>
      </c>
      <c r="G15" s="105">
        <v>5</v>
      </c>
      <c r="H15" s="105">
        <v>2</v>
      </c>
      <c r="I15" s="105">
        <v>1</v>
      </c>
      <c r="J15" s="105">
        <v>1</v>
      </c>
      <c r="K15" s="105">
        <v>0</v>
      </c>
      <c r="L15" s="194">
        <v>1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S15" s="93" t="s">
        <v>95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175</v>
      </c>
      <c r="B16" s="105">
        <v>20</v>
      </c>
      <c r="C16" s="104">
        <v>1</v>
      </c>
      <c r="D16" s="105">
        <v>1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S16" s="93" t="s">
        <v>96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88" t="s">
        <v>174</v>
      </c>
      <c r="B17" s="105">
        <v>15</v>
      </c>
      <c r="C17" s="104">
        <v>1</v>
      </c>
      <c r="D17" s="105">
        <v>0</v>
      </c>
      <c r="E17" s="105">
        <v>0</v>
      </c>
      <c r="F17" s="6">
        <v>0</v>
      </c>
      <c r="G17" s="190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94">
        <v>0</v>
      </c>
      <c r="O17" s="105">
        <v>0</v>
      </c>
      <c r="P17" s="105">
        <v>0</v>
      </c>
      <c r="Q17" s="194">
        <v>1</v>
      </c>
      <c r="S17" s="93" t="s">
        <v>97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88" t="s">
        <v>173</v>
      </c>
      <c r="B18" s="105">
        <v>34</v>
      </c>
      <c r="C18" s="104">
        <v>6</v>
      </c>
      <c r="D18" s="105">
        <v>0</v>
      </c>
      <c r="E18" s="105">
        <v>6</v>
      </c>
      <c r="F18" s="6">
        <v>0</v>
      </c>
      <c r="G18" s="190">
        <v>6</v>
      </c>
      <c r="H18" s="105">
        <v>1</v>
      </c>
      <c r="I18" s="105">
        <v>1</v>
      </c>
      <c r="J18" s="105">
        <v>1</v>
      </c>
      <c r="K18" s="105">
        <v>0</v>
      </c>
      <c r="L18" s="105">
        <v>2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S18" s="212" t="s">
        <v>91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88" t="s">
        <v>172</v>
      </c>
      <c r="B19" s="105">
        <v>40</v>
      </c>
      <c r="C19" s="104">
        <v>14</v>
      </c>
      <c r="D19" s="105">
        <v>7</v>
      </c>
      <c r="E19" s="105">
        <v>7</v>
      </c>
      <c r="F19" s="105">
        <v>3</v>
      </c>
      <c r="G19" s="105">
        <v>4</v>
      </c>
      <c r="H19" s="105">
        <v>1</v>
      </c>
      <c r="I19" s="187">
        <v>1</v>
      </c>
      <c r="J19" s="105">
        <v>1</v>
      </c>
      <c r="K19" s="105">
        <v>0</v>
      </c>
      <c r="L19" s="105">
        <v>0</v>
      </c>
      <c r="M19" s="105">
        <v>1</v>
      </c>
      <c r="N19" s="105">
        <v>0</v>
      </c>
      <c r="O19" s="105">
        <v>0</v>
      </c>
      <c r="P19" s="105">
        <v>0</v>
      </c>
      <c r="Q19" s="105">
        <v>0</v>
      </c>
      <c r="S19" s="161" t="s">
        <v>92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88" t="s">
        <v>171</v>
      </c>
      <c r="B20" s="105">
        <v>45</v>
      </c>
      <c r="C20" s="104">
        <v>16</v>
      </c>
      <c r="D20" s="194">
        <v>0</v>
      </c>
      <c r="E20" s="195">
        <v>1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1</v>
      </c>
      <c r="N20" s="105">
        <v>0</v>
      </c>
      <c r="O20" s="105">
        <v>0</v>
      </c>
      <c r="P20" s="194">
        <v>13</v>
      </c>
      <c r="Q20" s="194">
        <v>2</v>
      </c>
      <c r="S20" s="93" t="s">
        <v>93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170</v>
      </c>
      <c r="B21" s="105">
        <v>36</v>
      </c>
      <c r="C21" s="104">
        <v>14</v>
      </c>
      <c r="D21" s="194">
        <v>0</v>
      </c>
      <c r="E21" s="195">
        <v>1</v>
      </c>
      <c r="F21" s="105">
        <v>0</v>
      </c>
      <c r="G21" s="105">
        <v>1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1</v>
      </c>
      <c r="N21" s="105">
        <v>0</v>
      </c>
      <c r="O21" s="105">
        <v>0</v>
      </c>
      <c r="P21" s="194">
        <v>10</v>
      </c>
      <c r="Q21" s="194">
        <v>3</v>
      </c>
      <c r="S21" s="161" t="s">
        <v>94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03" t="s">
        <v>169</v>
      </c>
      <c r="B22" s="105">
        <v>35</v>
      </c>
      <c r="C22" s="104">
        <v>14</v>
      </c>
      <c r="D22" s="105">
        <v>6</v>
      </c>
      <c r="E22" s="105">
        <v>8</v>
      </c>
      <c r="F22" s="105">
        <v>2</v>
      </c>
      <c r="G22" s="105">
        <v>6</v>
      </c>
      <c r="H22" s="105">
        <v>2</v>
      </c>
      <c r="I22" s="105">
        <v>1</v>
      </c>
      <c r="J22" s="105">
        <v>2</v>
      </c>
      <c r="K22" s="105">
        <v>0</v>
      </c>
      <c r="L22" s="105">
        <v>0</v>
      </c>
      <c r="M22" s="105">
        <v>1</v>
      </c>
      <c r="N22" s="105">
        <v>0</v>
      </c>
      <c r="O22" s="105">
        <v>0</v>
      </c>
      <c r="P22" s="105">
        <v>0</v>
      </c>
      <c r="Q22" s="105">
        <v>0</v>
      </c>
      <c r="S22" s="93" t="s">
        <v>95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88" t="s">
        <v>168</v>
      </c>
      <c r="B23" s="105">
        <v>23</v>
      </c>
      <c r="C23" s="104">
        <v>3</v>
      </c>
      <c r="D23" s="194">
        <v>0</v>
      </c>
      <c r="E23" s="194">
        <v>3</v>
      </c>
      <c r="F23" s="6">
        <v>1</v>
      </c>
      <c r="G23" s="190">
        <v>2</v>
      </c>
      <c r="H23" s="105">
        <v>1</v>
      </c>
      <c r="I23" s="105">
        <v>0</v>
      </c>
      <c r="J23" s="105">
        <v>0</v>
      </c>
      <c r="K23" s="105">
        <v>1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S23" s="93" t="s">
        <v>96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88" t="s">
        <v>167</v>
      </c>
      <c r="B24" s="105">
        <v>24</v>
      </c>
      <c r="C24" s="104">
        <v>2</v>
      </c>
      <c r="D24" s="105">
        <v>0</v>
      </c>
      <c r="E24" s="194">
        <v>1</v>
      </c>
      <c r="F24" s="105">
        <v>0</v>
      </c>
      <c r="G24" s="105">
        <v>1</v>
      </c>
      <c r="H24" s="105">
        <v>0</v>
      </c>
      <c r="I24" s="187">
        <v>0</v>
      </c>
      <c r="J24" s="105">
        <v>0</v>
      </c>
      <c r="K24" s="105">
        <v>0</v>
      </c>
      <c r="L24" s="105">
        <v>0</v>
      </c>
      <c r="M24" s="105">
        <v>1</v>
      </c>
      <c r="N24" s="195">
        <v>1</v>
      </c>
      <c r="O24" s="105">
        <v>0</v>
      </c>
      <c r="P24" s="105">
        <v>0</v>
      </c>
      <c r="Q24" s="105">
        <v>0</v>
      </c>
      <c r="S24" s="93" t="s">
        <v>97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88" t="s">
        <v>166</v>
      </c>
      <c r="B25" s="105">
        <v>39</v>
      </c>
      <c r="C25" s="104">
        <v>9</v>
      </c>
      <c r="D25" s="105">
        <v>0</v>
      </c>
      <c r="E25" s="195">
        <v>3</v>
      </c>
      <c r="F25" s="6">
        <v>1</v>
      </c>
      <c r="G25" s="190">
        <v>2</v>
      </c>
      <c r="H25" s="105">
        <v>1</v>
      </c>
      <c r="I25" s="105">
        <v>1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94">
        <v>6</v>
      </c>
      <c r="S25" s="212" t="s">
        <v>91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88" t="s">
        <v>165</v>
      </c>
      <c r="B26" s="105">
        <v>42</v>
      </c>
      <c r="C26" s="104">
        <v>14</v>
      </c>
      <c r="D26" s="195">
        <v>8</v>
      </c>
      <c r="E26" s="196">
        <v>6</v>
      </c>
      <c r="F26" s="105">
        <v>2</v>
      </c>
      <c r="G26" s="105">
        <v>4</v>
      </c>
      <c r="H26" s="105">
        <v>0</v>
      </c>
      <c r="I26" s="187">
        <v>1</v>
      </c>
      <c r="J26" s="105">
        <v>1</v>
      </c>
      <c r="K26" s="105">
        <v>0</v>
      </c>
      <c r="L26" s="194">
        <v>1</v>
      </c>
      <c r="M26" s="105">
        <v>1</v>
      </c>
      <c r="N26" s="105">
        <v>0</v>
      </c>
      <c r="O26" s="105">
        <v>0</v>
      </c>
      <c r="P26" s="105">
        <v>0</v>
      </c>
      <c r="Q26" s="105">
        <v>0</v>
      </c>
      <c r="S26" s="161" t="s">
        <v>92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88" t="s">
        <v>164</v>
      </c>
      <c r="B27" s="105">
        <v>37</v>
      </c>
      <c r="C27" s="104">
        <v>14</v>
      </c>
      <c r="D27" s="194">
        <v>0</v>
      </c>
      <c r="E27" s="194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94">
        <v>6</v>
      </c>
      <c r="Q27" s="194">
        <v>8</v>
      </c>
      <c r="S27" s="93" t="s">
        <v>93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03" t="s">
        <v>163</v>
      </c>
      <c r="B28" s="105">
        <v>38</v>
      </c>
      <c r="C28" s="104">
        <v>14</v>
      </c>
      <c r="D28" s="194">
        <v>0</v>
      </c>
      <c r="E28" s="194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94">
        <v>14</v>
      </c>
      <c r="S28" s="161" t="s">
        <v>94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03" t="s">
        <v>162</v>
      </c>
      <c r="B29" s="105">
        <v>39</v>
      </c>
      <c r="C29" s="104">
        <v>13</v>
      </c>
      <c r="D29" s="194">
        <v>0</v>
      </c>
      <c r="E29" s="194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94">
        <v>12</v>
      </c>
      <c r="Q29" s="194">
        <v>1</v>
      </c>
      <c r="S29" s="93" t="s">
        <v>95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88" t="s">
        <v>161</v>
      </c>
      <c r="B30" s="105">
        <v>26</v>
      </c>
      <c r="C30" s="104">
        <v>2</v>
      </c>
      <c r="D30" s="105">
        <v>2</v>
      </c>
      <c r="E30" s="105">
        <v>0</v>
      </c>
      <c r="F30" s="6">
        <v>0</v>
      </c>
      <c r="G30" s="190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S30" s="93" t="s">
        <v>96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88" t="s">
        <v>160</v>
      </c>
      <c r="B31" s="105">
        <v>26</v>
      </c>
      <c r="C31" s="104">
        <v>1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87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1</v>
      </c>
      <c r="O31" s="105">
        <v>0</v>
      </c>
      <c r="P31" s="105">
        <v>0</v>
      </c>
      <c r="Q31" s="105">
        <v>0</v>
      </c>
      <c r="S31" s="93" t="s">
        <v>97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211" t="s">
        <v>159</v>
      </c>
      <c r="B32" s="105">
        <v>47</v>
      </c>
      <c r="C32" s="104">
        <v>17</v>
      </c>
      <c r="D32" s="105">
        <v>0</v>
      </c>
      <c r="E32" s="105">
        <v>17</v>
      </c>
      <c r="F32" s="6">
        <v>2</v>
      </c>
      <c r="G32" s="190">
        <v>15</v>
      </c>
      <c r="H32" s="105">
        <v>2</v>
      </c>
      <c r="I32" s="105">
        <v>2</v>
      </c>
      <c r="J32" s="105">
        <v>0</v>
      </c>
      <c r="K32" s="105">
        <v>1</v>
      </c>
      <c r="L32" s="105">
        <v>9</v>
      </c>
      <c r="M32" s="105">
        <v>1</v>
      </c>
      <c r="N32" s="105">
        <v>0</v>
      </c>
      <c r="O32" s="105">
        <v>0</v>
      </c>
      <c r="P32" s="105">
        <v>0</v>
      </c>
      <c r="Q32" s="105">
        <v>0</v>
      </c>
      <c r="S32" s="212" t="s">
        <v>91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88" t="s">
        <v>158</v>
      </c>
      <c r="B33" s="105">
        <v>37</v>
      </c>
      <c r="C33" s="104">
        <v>14</v>
      </c>
      <c r="D33" s="195">
        <v>3</v>
      </c>
      <c r="E33" s="196">
        <v>11</v>
      </c>
      <c r="F33" s="105">
        <v>2</v>
      </c>
      <c r="G33" s="105">
        <v>9</v>
      </c>
      <c r="H33" s="105">
        <v>0</v>
      </c>
      <c r="I33" s="187">
        <v>2</v>
      </c>
      <c r="J33" s="105">
        <v>1</v>
      </c>
      <c r="K33" s="105">
        <v>0</v>
      </c>
      <c r="L33" s="194">
        <v>5</v>
      </c>
      <c r="M33" s="105">
        <v>1</v>
      </c>
      <c r="N33" s="105">
        <v>0</v>
      </c>
      <c r="O33" s="105">
        <v>0</v>
      </c>
      <c r="P33" s="105">
        <v>0</v>
      </c>
      <c r="Q33" s="105">
        <v>0</v>
      </c>
      <c r="S33" s="161" t="s">
        <v>92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88" t="s">
        <v>157</v>
      </c>
      <c r="B34" s="105">
        <v>36</v>
      </c>
      <c r="C34" s="104">
        <v>15</v>
      </c>
      <c r="D34" s="105">
        <v>7</v>
      </c>
      <c r="E34" s="105">
        <v>8</v>
      </c>
      <c r="F34" s="105">
        <v>2</v>
      </c>
      <c r="G34" s="105">
        <v>6</v>
      </c>
      <c r="H34" s="105">
        <v>2</v>
      </c>
      <c r="I34" s="105">
        <v>1</v>
      </c>
      <c r="J34" s="105">
        <v>3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S34" s="93" t="s">
        <v>93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156</v>
      </c>
      <c r="B35" s="105">
        <v>36</v>
      </c>
      <c r="C35" s="104">
        <v>13</v>
      </c>
      <c r="D35" s="105">
        <v>7</v>
      </c>
      <c r="E35" s="105">
        <v>6</v>
      </c>
      <c r="F35" s="105">
        <v>2</v>
      </c>
      <c r="G35" s="105">
        <v>4</v>
      </c>
      <c r="H35" s="105">
        <v>0</v>
      </c>
      <c r="I35" s="105">
        <v>1</v>
      </c>
      <c r="J35" s="105">
        <v>2</v>
      </c>
      <c r="K35" s="105">
        <v>0</v>
      </c>
      <c r="L35" s="105">
        <v>0</v>
      </c>
      <c r="M35" s="105">
        <v>1</v>
      </c>
      <c r="N35" s="105">
        <v>0</v>
      </c>
      <c r="O35" s="105">
        <v>0</v>
      </c>
      <c r="P35" s="105">
        <v>0</v>
      </c>
      <c r="Q35" s="105">
        <v>0</v>
      </c>
      <c r="S35" s="161" t="s">
        <v>94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03" t="s">
        <v>149</v>
      </c>
      <c r="B36" s="105">
        <v>31</v>
      </c>
      <c r="C36" s="104">
        <v>12</v>
      </c>
      <c r="D36" s="195">
        <v>6</v>
      </c>
      <c r="E36" s="105">
        <v>5</v>
      </c>
      <c r="F36" s="105">
        <v>2</v>
      </c>
      <c r="G36" s="105">
        <v>3</v>
      </c>
      <c r="H36" s="105">
        <v>1</v>
      </c>
      <c r="I36" s="105">
        <v>1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94">
        <v>1</v>
      </c>
      <c r="Q36" s="105">
        <v>0</v>
      </c>
      <c r="S36" s="93" t="s">
        <v>95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88" t="s">
        <v>150</v>
      </c>
      <c r="B37" s="105">
        <v>32</v>
      </c>
      <c r="C37" s="104">
        <v>5</v>
      </c>
      <c r="D37" s="194">
        <v>0</v>
      </c>
      <c r="E37" s="194">
        <v>0</v>
      </c>
      <c r="F37" s="6">
        <v>0</v>
      </c>
      <c r="G37" s="190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94">
        <v>4</v>
      </c>
      <c r="Q37" s="194">
        <v>1</v>
      </c>
      <c r="S37" s="93" t="s">
        <v>96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88" t="s">
        <v>151</v>
      </c>
      <c r="B38" s="105">
        <v>23</v>
      </c>
      <c r="C38" s="104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87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93" t="s">
        <v>97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88" t="s">
        <v>152</v>
      </c>
      <c r="B39" s="105">
        <v>35</v>
      </c>
      <c r="C39" s="104">
        <v>7</v>
      </c>
      <c r="D39" s="194">
        <v>0</v>
      </c>
      <c r="E39" s="195">
        <v>2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94">
        <v>1</v>
      </c>
      <c r="Q39" s="194">
        <v>4</v>
      </c>
      <c r="S39" s="93" t="s">
        <v>91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 t="s">
        <v>153</v>
      </c>
      <c r="B40" s="105">
        <v>48</v>
      </c>
      <c r="C40" s="104">
        <v>15</v>
      </c>
      <c r="D40" s="194">
        <v>0</v>
      </c>
      <c r="E40" s="194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94">
        <v>7</v>
      </c>
      <c r="Q40" s="194">
        <v>8</v>
      </c>
      <c r="S40" s="93" t="s">
        <v>92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154</v>
      </c>
      <c r="B41" s="105">
        <v>45</v>
      </c>
      <c r="C41" s="104">
        <v>19</v>
      </c>
      <c r="D41" s="194">
        <v>0</v>
      </c>
      <c r="E41" s="194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94">
        <v>19</v>
      </c>
      <c r="Q41" s="105">
        <v>0</v>
      </c>
      <c r="S41" s="93" t="s">
        <v>93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88" t="s">
        <v>155</v>
      </c>
      <c r="B42" s="105">
        <v>40</v>
      </c>
      <c r="C42" s="104">
        <v>14</v>
      </c>
      <c r="D42" s="194">
        <v>0</v>
      </c>
      <c r="E42" s="194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94">
        <v>13</v>
      </c>
      <c r="Q42" s="194">
        <v>1</v>
      </c>
      <c r="S42" s="93" t="s">
        <v>94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19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82"/>
      <c r="S43" s="161"/>
    </row>
    <row r="44" ht="14.25" customHeight="1" thickTop="1"/>
    <row r="45" spans="19:21" ht="14.25" customHeight="1">
      <c r="S45" s="93"/>
      <c r="T45" s="93"/>
      <c r="U45" s="93"/>
    </row>
    <row r="46" spans="19:21" ht="14.25" customHeight="1">
      <c r="S46" s="93"/>
      <c r="T46" s="93"/>
      <c r="U46" s="191"/>
    </row>
    <row r="47" spans="19:20" ht="14.25" customHeight="1">
      <c r="S47" s="93"/>
      <c r="T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47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2" sqref="B12"/>
    </sheetView>
  </sheetViews>
  <sheetFormatPr defaultColWidth="9.140625" defaultRowHeight="12.75"/>
  <cols>
    <col min="1" max="1" width="15.28125" style="0" customWidth="1"/>
    <col min="2" max="2" width="5.00390625" style="0" customWidth="1"/>
    <col min="3" max="3" width="5.140625" style="0" customWidth="1"/>
    <col min="4" max="4" width="8.8515625" style="0" customWidth="1"/>
    <col min="5" max="5" width="8.00390625" style="0" customWidth="1"/>
    <col min="6" max="6" width="7.8515625" style="0" customWidth="1"/>
    <col min="7" max="7" width="9.281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8515625" style="0" customWidth="1"/>
    <col min="12" max="12" width="6.140625" style="0" customWidth="1"/>
    <col min="13" max="13" width="7.421875" style="0" customWidth="1"/>
    <col min="14" max="14" width="8.140625" style="0" customWidth="1"/>
    <col min="15" max="15" width="7.28125" style="0" customWidth="1"/>
    <col min="16" max="16" width="6.57421875" style="0" customWidth="1"/>
    <col min="17" max="17" width="7.140625" style="0" customWidth="1"/>
    <col min="18" max="18" width="0.85546875" style="0" customWidth="1"/>
    <col min="19" max="19" width="4.00390625" style="161" customWidth="1"/>
  </cols>
  <sheetData>
    <row r="1" spans="1:17" ht="28.5" customHeight="1" thickBot="1">
      <c r="A1" s="233" t="s">
        <v>35</v>
      </c>
      <c r="B1" s="233"/>
      <c r="C1" s="119"/>
      <c r="D1" s="55" t="s">
        <v>75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0" customHeight="1" hidden="1" thickBot="1">
      <c r="A2" s="233"/>
      <c r="B2" s="233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2.75" customHeight="1" thickTop="1">
      <c r="A3" s="233"/>
      <c r="B3" s="233"/>
      <c r="C3" s="120"/>
      <c r="D3" s="46" t="s">
        <v>2</v>
      </c>
      <c r="E3" s="13"/>
      <c r="F3" s="14"/>
      <c r="G3" s="16" t="s">
        <v>5</v>
      </c>
      <c r="H3" s="16"/>
      <c r="I3" s="16"/>
      <c r="J3" s="16"/>
      <c r="K3" s="16"/>
      <c r="L3" s="16"/>
      <c r="M3" s="124"/>
      <c r="N3" s="60"/>
      <c r="O3" s="125"/>
      <c r="P3" s="126"/>
      <c r="Q3" s="127"/>
    </row>
    <row r="4" spans="1:17" ht="12" customHeight="1">
      <c r="A4" s="233"/>
      <c r="B4" s="233"/>
      <c r="C4" s="120"/>
      <c r="D4" s="47" t="s">
        <v>7</v>
      </c>
      <c r="E4" s="18"/>
      <c r="F4" s="19"/>
      <c r="G4" s="20" t="s">
        <v>8</v>
      </c>
      <c r="H4" s="20"/>
      <c r="I4" s="20"/>
      <c r="J4" s="20"/>
      <c r="K4" s="20"/>
      <c r="L4" s="20"/>
      <c r="M4" s="128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30" customHeight="1" thickBot="1">
      <c r="A5" s="233"/>
      <c r="B5" s="233"/>
      <c r="C5" s="121"/>
      <c r="D5" s="47" t="s">
        <v>0</v>
      </c>
      <c r="E5" s="24" t="s">
        <v>49</v>
      </c>
      <c r="F5" s="129"/>
      <c r="G5" s="129"/>
      <c r="H5" s="26"/>
      <c r="I5" s="26"/>
      <c r="J5" s="26"/>
      <c r="K5" s="26"/>
      <c r="L5" s="26"/>
      <c r="M5" s="27"/>
      <c r="N5" s="130"/>
      <c r="O5" s="131"/>
      <c r="P5" s="158" t="s">
        <v>57</v>
      </c>
      <c r="Q5" s="159" t="s">
        <v>58</v>
      </c>
      <c r="R5" s="5"/>
    </row>
    <row r="6" spans="1:18" ht="29.25" customHeight="1" thickBot="1" thickTop="1">
      <c r="A6" s="233"/>
      <c r="B6" s="233"/>
      <c r="C6" s="121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130"/>
      <c r="O6" s="131"/>
      <c r="P6" s="132"/>
      <c r="Q6" s="133"/>
      <c r="R6" s="5"/>
    </row>
    <row r="7" spans="1:20" ht="66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T7" s="161" t="s">
        <v>59</v>
      </c>
    </row>
    <row r="8" spans="1:20" ht="14.25" thickBot="1" thickTop="1">
      <c r="A8" s="91" t="s">
        <v>0</v>
      </c>
      <c r="B8" s="166">
        <f aca="true" t="shared" si="0" ref="B8:P8">SUM(B12:B44)</f>
        <v>1215</v>
      </c>
      <c r="C8" s="8">
        <f t="shared" si="0"/>
        <v>277</v>
      </c>
      <c r="D8" s="48">
        <f t="shared" si="0"/>
        <v>111</v>
      </c>
      <c r="E8" s="33">
        <f t="shared" si="0"/>
        <v>122</v>
      </c>
      <c r="F8" s="36">
        <f t="shared" si="0"/>
        <v>33</v>
      </c>
      <c r="G8" s="39">
        <f t="shared" si="0"/>
        <v>89</v>
      </c>
      <c r="H8" s="43">
        <f t="shared" si="0"/>
        <v>26</v>
      </c>
      <c r="I8" s="43">
        <f t="shared" si="0"/>
        <v>19</v>
      </c>
      <c r="J8" s="43">
        <f t="shared" si="0"/>
        <v>18</v>
      </c>
      <c r="K8" s="43">
        <f>SUM(K12:K44)</f>
        <v>0</v>
      </c>
      <c r="L8" s="43">
        <f t="shared" si="0"/>
        <v>25</v>
      </c>
      <c r="M8" s="43">
        <f t="shared" si="0"/>
        <v>1</v>
      </c>
      <c r="N8" s="43">
        <f t="shared" si="0"/>
        <v>4</v>
      </c>
      <c r="O8" s="43">
        <f t="shared" si="0"/>
        <v>2</v>
      </c>
      <c r="P8" s="43">
        <f t="shared" si="0"/>
        <v>12</v>
      </c>
      <c r="Q8" s="43">
        <f>SUM(Q13:Q44)</f>
        <v>26</v>
      </c>
      <c r="T8" s="156" t="s">
        <v>55</v>
      </c>
    </row>
    <row r="9" spans="1:20" ht="14.25" thickBot="1" thickTop="1">
      <c r="A9" s="91" t="s">
        <v>3</v>
      </c>
      <c r="B9" s="7"/>
      <c r="C9" s="59">
        <f>COUNT($C12:C44)</f>
        <v>30</v>
      </c>
      <c r="D9" s="49">
        <f aca="true" t="shared" si="1" ref="D9:Q9">D8/$C$8</f>
        <v>0.4007220216606498</v>
      </c>
      <c r="E9" s="34">
        <f t="shared" si="1"/>
        <v>0.4404332129963899</v>
      </c>
      <c r="F9" s="37">
        <f t="shared" si="1"/>
        <v>0.11913357400722022</v>
      </c>
      <c r="G9" s="40">
        <f t="shared" si="1"/>
        <v>0.3212996389891697</v>
      </c>
      <c r="H9" s="44">
        <f t="shared" si="1"/>
        <v>0.09386281588447654</v>
      </c>
      <c r="I9" s="44">
        <f t="shared" si="1"/>
        <v>0.06859205776173286</v>
      </c>
      <c r="J9" s="44">
        <f t="shared" si="1"/>
        <v>0.06498194945848375</v>
      </c>
      <c r="K9" s="44">
        <f t="shared" si="1"/>
        <v>0</v>
      </c>
      <c r="L9" s="44">
        <f t="shared" si="1"/>
        <v>0.09025270758122744</v>
      </c>
      <c r="M9" s="44">
        <f t="shared" si="1"/>
        <v>0.0036101083032490976</v>
      </c>
      <c r="N9" s="63">
        <f t="shared" si="1"/>
        <v>0.01444043321299639</v>
      </c>
      <c r="O9" s="78">
        <f t="shared" si="1"/>
        <v>0.007220216606498195</v>
      </c>
      <c r="P9" s="67">
        <f t="shared" si="1"/>
        <v>0.04332129963898917</v>
      </c>
      <c r="Q9" s="73">
        <f t="shared" si="1"/>
        <v>0.09386281588447654</v>
      </c>
      <c r="T9" s="160" t="s">
        <v>60</v>
      </c>
    </row>
    <row r="10" spans="1:20" ht="14.25" thickBot="1" thickTop="1">
      <c r="A10" s="91" t="s">
        <v>4</v>
      </c>
      <c r="B10" s="10">
        <f>B8/C9</f>
        <v>40.5</v>
      </c>
      <c r="C10" s="10">
        <f>C8/C9</f>
        <v>9.233333333333333</v>
      </c>
      <c r="D10" s="50">
        <f aca="true" t="shared" si="2" ref="D10:Q10">D8/$C$9</f>
        <v>3.7</v>
      </c>
      <c r="E10" s="35">
        <f t="shared" si="2"/>
        <v>4.066666666666666</v>
      </c>
      <c r="F10" s="38">
        <f t="shared" si="2"/>
        <v>1.1</v>
      </c>
      <c r="G10" s="41">
        <f t="shared" si="2"/>
        <v>2.966666666666667</v>
      </c>
      <c r="H10" s="45">
        <f t="shared" si="2"/>
        <v>0.8666666666666667</v>
      </c>
      <c r="I10" s="45">
        <f t="shared" si="2"/>
        <v>0.6333333333333333</v>
      </c>
      <c r="J10" s="45">
        <f t="shared" si="2"/>
        <v>0.6</v>
      </c>
      <c r="K10" s="45">
        <f>K8/$C$9</f>
        <v>0</v>
      </c>
      <c r="L10" s="45">
        <f t="shared" si="2"/>
        <v>0.8333333333333334</v>
      </c>
      <c r="M10" s="45">
        <f t="shared" si="2"/>
        <v>0.03333333333333333</v>
      </c>
      <c r="N10" s="64">
        <f t="shared" si="2"/>
        <v>0.13333333333333333</v>
      </c>
      <c r="O10" s="79">
        <f t="shared" si="2"/>
        <v>0.06666666666666667</v>
      </c>
      <c r="P10" s="68">
        <f t="shared" si="2"/>
        <v>0.4</v>
      </c>
      <c r="Q10" s="74">
        <f t="shared" si="2"/>
        <v>0.8666666666666667</v>
      </c>
      <c r="T10" s="157" t="s">
        <v>61</v>
      </c>
    </row>
    <row r="11" spans="1:51" ht="14.25" customHeight="1" thickBot="1" thickTop="1">
      <c r="A11" s="176" t="s">
        <v>65</v>
      </c>
      <c r="B11" s="177" t="s">
        <v>64</v>
      </c>
      <c r="F11" s="123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56"/>
      <c r="T11" s="156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41" t="s">
        <v>209</v>
      </c>
      <c r="B12" s="6">
        <v>36</v>
      </c>
      <c r="C12" s="104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142" t="s">
        <v>97</v>
      </c>
      <c r="T12" s="144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41" t="s">
        <v>208</v>
      </c>
      <c r="B13" s="6">
        <v>45</v>
      </c>
      <c r="C13" s="104">
        <v>8</v>
      </c>
      <c r="D13" s="105">
        <v>0</v>
      </c>
      <c r="E13" s="194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94">
        <v>4</v>
      </c>
      <c r="Q13" s="194">
        <v>4</v>
      </c>
      <c r="R13" s="92"/>
      <c r="S13" s="142" t="s">
        <v>91</v>
      </c>
      <c r="T13" s="144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41" t="s">
        <v>207</v>
      </c>
      <c r="B14" s="6">
        <v>43</v>
      </c>
      <c r="C14" s="104">
        <v>15</v>
      </c>
      <c r="D14" s="195">
        <v>7</v>
      </c>
      <c r="E14" s="196">
        <v>8</v>
      </c>
      <c r="F14" s="105">
        <v>3</v>
      </c>
      <c r="G14" s="6">
        <v>5</v>
      </c>
      <c r="H14" s="105">
        <v>1</v>
      </c>
      <c r="I14" s="105">
        <v>1</v>
      </c>
      <c r="J14" s="105">
        <v>1</v>
      </c>
      <c r="K14" s="105">
        <v>0</v>
      </c>
      <c r="L14" s="194">
        <v>2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142" t="s">
        <v>92</v>
      </c>
      <c r="T14" s="144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19" ht="14.25" customHeight="1" thickBot="1" thickTop="1">
      <c r="A15" s="141" t="s">
        <v>206</v>
      </c>
      <c r="B15" s="6">
        <v>50</v>
      </c>
      <c r="C15" s="104">
        <v>17</v>
      </c>
      <c r="D15" s="105">
        <v>9</v>
      </c>
      <c r="E15" s="105">
        <v>8</v>
      </c>
      <c r="F15" s="105">
        <v>2</v>
      </c>
      <c r="G15" s="187">
        <v>6</v>
      </c>
      <c r="H15" s="105">
        <v>4</v>
      </c>
      <c r="I15" s="105">
        <v>1</v>
      </c>
      <c r="J15" s="105">
        <v>1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142" t="s">
        <v>93</v>
      </c>
    </row>
    <row r="16" spans="1:19" ht="14.25" customHeight="1" thickBot="1" thickTop="1">
      <c r="A16" s="141" t="s">
        <v>204</v>
      </c>
      <c r="B16" s="6">
        <v>48</v>
      </c>
      <c r="C16" s="104">
        <v>15</v>
      </c>
      <c r="D16" s="194">
        <v>0</v>
      </c>
      <c r="E16" s="194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94">
        <v>2</v>
      </c>
      <c r="Q16" s="194">
        <v>13</v>
      </c>
      <c r="R16" s="92"/>
      <c r="S16" s="142" t="s">
        <v>94</v>
      </c>
    </row>
    <row r="17" spans="1:19" ht="14.25" customHeight="1" thickBot="1" thickTop="1">
      <c r="A17" s="142" t="s">
        <v>203</v>
      </c>
      <c r="B17" s="6">
        <v>52</v>
      </c>
      <c r="C17" s="104">
        <v>13</v>
      </c>
      <c r="D17" s="194">
        <v>0</v>
      </c>
      <c r="E17" s="194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94">
        <v>4</v>
      </c>
      <c r="Q17" s="194">
        <v>9</v>
      </c>
      <c r="R17" s="92"/>
      <c r="S17" s="142" t="s">
        <v>95</v>
      </c>
    </row>
    <row r="18" spans="1:22" ht="14.25" customHeight="1" thickBot="1" thickTop="1">
      <c r="A18" s="141" t="s">
        <v>202</v>
      </c>
      <c r="B18" s="105">
        <v>35</v>
      </c>
      <c r="C18" s="104">
        <v>2</v>
      </c>
      <c r="D18" s="194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94">
        <v>2</v>
      </c>
      <c r="P18" s="105">
        <v>0</v>
      </c>
      <c r="Q18" s="105">
        <v>0</v>
      </c>
      <c r="R18" s="92"/>
      <c r="S18" s="142" t="s">
        <v>96</v>
      </c>
      <c r="T18" s="144"/>
      <c r="U18" s="144"/>
      <c r="V18" s="144"/>
    </row>
    <row r="19" spans="1:20" ht="14.25" customHeight="1" thickBot="1" thickTop="1">
      <c r="A19" s="141" t="s">
        <v>205</v>
      </c>
      <c r="B19" s="6">
        <v>35</v>
      </c>
      <c r="C19" s="104">
        <v>1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1</v>
      </c>
      <c r="O19" s="105">
        <v>0</v>
      </c>
      <c r="P19" s="105">
        <v>0</v>
      </c>
      <c r="Q19" s="105">
        <v>0</v>
      </c>
      <c r="R19" s="92"/>
      <c r="S19" s="142" t="s">
        <v>97</v>
      </c>
      <c r="T19" s="144"/>
    </row>
    <row r="20" spans="1:22" ht="14.25" customHeight="1" thickBot="1" thickTop="1">
      <c r="A20" s="213" t="s">
        <v>201</v>
      </c>
      <c r="B20" s="6">
        <v>41</v>
      </c>
      <c r="C20" s="104">
        <v>7</v>
      </c>
      <c r="D20" s="105">
        <v>0</v>
      </c>
      <c r="E20" s="105">
        <v>7</v>
      </c>
      <c r="F20" s="105">
        <v>0</v>
      </c>
      <c r="G20" s="105">
        <v>7</v>
      </c>
      <c r="H20" s="105">
        <v>1</v>
      </c>
      <c r="I20" s="105">
        <v>1</v>
      </c>
      <c r="J20" s="105">
        <v>1</v>
      </c>
      <c r="K20" s="105">
        <v>0</v>
      </c>
      <c r="L20" s="105">
        <v>3</v>
      </c>
      <c r="M20" s="105">
        <v>1</v>
      </c>
      <c r="N20" s="105">
        <v>0</v>
      </c>
      <c r="O20" s="105">
        <v>0</v>
      </c>
      <c r="P20" s="105">
        <v>0</v>
      </c>
      <c r="Q20" s="105">
        <v>0</v>
      </c>
      <c r="R20" s="92"/>
      <c r="S20" s="142" t="s">
        <v>91</v>
      </c>
      <c r="T20" s="144"/>
      <c r="U20" s="144"/>
      <c r="V20" s="144"/>
    </row>
    <row r="21" spans="1:20" ht="14.25" customHeight="1" thickBot="1" thickTop="1">
      <c r="A21" s="141" t="s">
        <v>200</v>
      </c>
      <c r="B21" s="6">
        <v>42</v>
      </c>
      <c r="C21" s="104">
        <v>13</v>
      </c>
      <c r="D21" s="195">
        <v>9</v>
      </c>
      <c r="E21" s="196">
        <v>4</v>
      </c>
      <c r="F21" s="105">
        <v>1</v>
      </c>
      <c r="G21" s="6">
        <v>3</v>
      </c>
      <c r="H21" s="105">
        <v>0</v>
      </c>
      <c r="I21" s="105">
        <v>1</v>
      </c>
      <c r="J21" s="105">
        <v>1</v>
      </c>
      <c r="K21" s="105">
        <v>0</v>
      </c>
      <c r="L21" s="194">
        <v>1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142" t="s">
        <v>92</v>
      </c>
      <c r="T21" s="144"/>
    </row>
    <row r="22" spans="1:19" ht="14.25" customHeight="1" thickBot="1" thickTop="1">
      <c r="A22" s="141" t="s">
        <v>199</v>
      </c>
      <c r="B22" s="6">
        <v>46</v>
      </c>
      <c r="C22" s="104">
        <v>13</v>
      </c>
      <c r="D22" s="105">
        <v>8</v>
      </c>
      <c r="E22" s="105">
        <v>5</v>
      </c>
      <c r="F22" s="105">
        <v>2</v>
      </c>
      <c r="G22" s="187">
        <v>3</v>
      </c>
      <c r="H22" s="105">
        <v>1</v>
      </c>
      <c r="I22" s="105">
        <v>1</v>
      </c>
      <c r="J22" s="105">
        <v>1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142" t="s">
        <v>93</v>
      </c>
    </row>
    <row r="23" spans="1:20" ht="14.25" customHeight="1" thickBot="1" thickTop="1">
      <c r="A23" s="141" t="s">
        <v>198</v>
      </c>
      <c r="B23" s="6">
        <v>38</v>
      </c>
      <c r="C23" s="104">
        <v>14</v>
      </c>
      <c r="D23" s="195">
        <v>8</v>
      </c>
      <c r="E23" s="196">
        <v>6</v>
      </c>
      <c r="F23" s="105">
        <v>2</v>
      </c>
      <c r="G23" s="105">
        <v>4</v>
      </c>
      <c r="H23" s="105">
        <v>1</v>
      </c>
      <c r="I23" s="105">
        <v>1</v>
      </c>
      <c r="J23" s="105">
        <v>1</v>
      </c>
      <c r="K23" s="105">
        <v>0</v>
      </c>
      <c r="L23" s="194">
        <v>1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142" t="s">
        <v>94</v>
      </c>
      <c r="T23" s="144"/>
    </row>
    <row r="24" spans="1:19" ht="14.25" customHeight="1" thickBot="1" thickTop="1">
      <c r="A24" s="142" t="s">
        <v>197</v>
      </c>
      <c r="B24" s="6">
        <v>44</v>
      </c>
      <c r="C24" s="104">
        <v>14</v>
      </c>
      <c r="D24" s="105">
        <v>7</v>
      </c>
      <c r="E24" s="105">
        <v>7</v>
      </c>
      <c r="F24" s="105">
        <v>2</v>
      </c>
      <c r="G24" s="105">
        <v>5</v>
      </c>
      <c r="H24" s="105">
        <v>3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92"/>
      <c r="S24" s="142" t="s">
        <v>95</v>
      </c>
    </row>
    <row r="25" spans="1:19" ht="14.25" customHeight="1" thickBot="1" thickTop="1">
      <c r="A25" s="141" t="s">
        <v>196</v>
      </c>
      <c r="B25" s="105">
        <v>36</v>
      </c>
      <c r="C25" s="104">
        <v>2</v>
      </c>
      <c r="D25" s="105">
        <v>2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142" t="s">
        <v>96</v>
      </c>
    </row>
    <row r="26" spans="1:19" ht="14.25" customHeight="1" thickBot="1" thickTop="1">
      <c r="A26" s="141" t="s">
        <v>195</v>
      </c>
      <c r="B26" s="6">
        <v>34</v>
      </c>
      <c r="C26" s="104">
        <v>1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94">
        <v>1</v>
      </c>
      <c r="Q26" s="105">
        <v>0</v>
      </c>
      <c r="R26" s="92"/>
      <c r="S26" s="142" t="s">
        <v>97</v>
      </c>
    </row>
    <row r="27" spans="1:19" ht="14.25" customHeight="1" thickBot="1" thickTop="1">
      <c r="A27" s="213" t="s">
        <v>194</v>
      </c>
      <c r="B27" s="6">
        <v>47</v>
      </c>
      <c r="C27" s="104">
        <v>6</v>
      </c>
      <c r="D27" s="105">
        <v>0</v>
      </c>
      <c r="E27" s="105">
        <v>6</v>
      </c>
      <c r="F27" s="105">
        <v>0</v>
      </c>
      <c r="G27" s="105">
        <v>6</v>
      </c>
      <c r="H27" s="105">
        <v>1</v>
      </c>
      <c r="I27" s="105">
        <v>1</v>
      </c>
      <c r="J27" s="105">
        <v>1</v>
      </c>
      <c r="K27" s="105">
        <v>0</v>
      </c>
      <c r="L27" s="105">
        <v>3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142" t="s">
        <v>91</v>
      </c>
    </row>
    <row r="28" spans="1:19" ht="14.25" customHeight="1" thickBot="1" thickTop="1">
      <c r="A28" s="141" t="s">
        <v>193</v>
      </c>
      <c r="B28" s="6">
        <v>45</v>
      </c>
      <c r="C28" s="104">
        <v>14</v>
      </c>
      <c r="D28" s="105">
        <v>8</v>
      </c>
      <c r="E28" s="105">
        <v>6</v>
      </c>
      <c r="F28" s="105">
        <v>4</v>
      </c>
      <c r="G28" s="6">
        <v>2</v>
      </c>
      <c r="H28" s="105">
        <v>0</v>
      </c>
      <c r="I28" s="105">
        <v>1</v>
      </c>
      <c r="J28" s="105">
        <v>1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142" t="s">
        <v>92</v>
      </c>
    </row>
    <row r="29" spans="1:19" ht="14.25" customHeight="1" thickBot="1" thickTop="1">
      <c r="A29" s="141" t="s">
        <v>192</v>
      </c>
      <c r="B29" s="6">
        <v>44</v>
      </c>
      <c r="C29" s="104">
        <v>14</v>
      </c>
      <c r="D29" s="105">
        <v>8</v>
      </c>
      <c r="E29" s="105">
        <v>6</v>
      </c>
      <c r="F29" s="105">
        <v>2</v>
      </c>
      <c r="G29" s="187">
        <v>4</v>
      </c>
      <c r="H29" s="105">
        <v>2</v>
      </c>
      <c r="I29" s="105">
        <v>1</v>
      </c>
      <c r="J29" s="105">
        <v>1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142" t="s">
        <v>93</v>
      </c>
    </row>
    <row r="30" spans="1:19" ht="14.25" customHeight="1" thickBot="1" thickTop="1">
      <c r="A30" s="141" t="s">
        <v>191</v>
      </c>
      <c r="B30" s="6">
        <v>47</v>
      </c>
      <c r="C30" s="104">
        <v>13</v>
      </c>
      <c r="D30" s="105">
        <v>8</v>
      </c>
      <c r="E30" s="105">
        <v>5</v>
      </c>
      <c r="F30" s="105">
        <v>2</v>
      </c>
      <c r="G30" s="105">
        <v>3</v>
      </c>
      <c r="H30" s="105">
        <v>1</v>
      </c>
      <c r="I30" s="105">
        <v>1</v>
      </c>
      <c r="J30" s="105">
        <v>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142" t="s">
        <v>94</v>
      </c>
    </row>
    <row r="31" spans="1:21" ht="14.25" customHeight="1" thickBot="1" thickTop="1">
      <c r="A31" s="178" t="s">
        <v>190</v>
      </c>
      <c r="B31" s="6">
        <v>47</v>
      </c>
      <c r="C31" s="104">
        <v>15</v>
      </c>
      <c r="D31" s="194">
        <v>0</v>
      </c>
      <c r="E31" s="196">
        <v>15</v>
      </c>
      <c r="F31" s="105">
        <v>3</v>
      </c>
      <c r="G31" s="105">
        <v>12</v>
      </c>
      <c r="H31" s="105">
        <v>3</v>
      </c>
      <c r="I31" s="105">
        <v>1</v>
      </c>
      <c r="J31" s="105">
        <v>1</v>
      </c>
      <c r="K31" s="105">
        <v>0</v>
      </c>
      <c r="L31" s="194">
        <v>7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142" t="s">
        <v>95</v>
      </c>
      <c r="U31" s="144"/>
    </row>
    <row r="32" spans="1:19" ht="14.25" customHeight="1" thickBot="1" thickTop="1">
      <c r="A32" s="141" t="s">
        <v>189</v>
      </c>
      <c r="B32" s="105">
        <v>35</v>
      </c>
      <c r="C32" s="104">
        <v>2</v>
      </c>
      <c r="D32" s="195">
        <v>1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94">
        <v>1</v>
      </c>
      <c r="Q32" s="105">
        <v>0</v>
      </c>
      <c r="R32" s="92"/>
      <c r="S32" s="142" t="s">
        <v>96</v>
      </c>
    </row>
    <row r="33" spans="1:20" ht="14.25" customHeight="1" thickBot="1" thickTop="1">
      <c r="A33" s="141" t="s">
        <v>188</v>
      </c>
      <c r="B33" s="6">
        <v>28</v>
      </c>
      <c r="C33" s="104">
        <v>1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1</v>
      </c>
      <c r="O33" s="105">
        <v>0</v>
      </c>
      <c r="P33" s="105">
        <v>0</v>
      </c>
      <c r="Q33" s="105">
        <v>0</v>
      </c>
      <c r="R33" s="92"/>
      <c r="S33" s="142" t="s">
        <v>97</v>
      </c>
      <c r="T33" s="144"/>
    </row>
    <row r="34" spans="1:19" ht="14.25" customHeight="1" thickBot="1" thickTop="1">
      <c r="A34" s="213" t="s">
        <v>187</v>
      </c>
      <c r="B34" s="6">
        <v>51</v>
      </c>
      <c r="C34" s="104">
        <v>9</v>
      </c>
      <c r="D34" s="105">
        <v>0</v>
      </c>
      <c r="E34" s="105">
        <v>9</v>
      </c>
      <c r="F34" s="105">
        <v>1</v>
      </c>
      <c r="G34" s="105">
        <v>8</v>
      </c>
      <c r="H34" s="105">
        <v>1</v>
      </c>
      <c r="I34" s="105">
        <v>1</v>
      </c>
      <c r="J34" s="105">
        <v>1</v>
      </c>
      <c r="K34" s="105">
        <v>0</v>
      </c>
      <c r="L34" s="105">
        <v>5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142" t="s">
        <v>91</v>
      </c>
    </row>
    <row r="35" spans="1:20" ht="14.25" customHeight="1" thickBot="1" thickTop="1">
      <c r="A35" s="141" t="s">
        <v>186</v>
      </c>
      <c r="B35" s="6">
        <v>47</v>
      </c>
      <c r="C35" s="104">
        <v>15</v>
      </c>
      <c r="D35" s="195">
        <v>9</v>
      </c>
      <c r="E35" s="196">
        <v>6</v>
      </c>
      <c r="F35" s="105">
        <v>2</v>
      </c>
      <c r="G35" s="6">
        <v>4</v>
      </c>
      <c r="H35" s="105">
        <v>1</v>
      </c>
      <c r="I35" s="105">
        <v>1</v>
      </c>
      <c r="J35" s="105">
        <v>1</v>
      </c>
      <c r="K35" s="105">
        <v>0</v>
      </c>
      <c r="L35" s="194">
        <v>1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142" t="s">
        <v>92</v>
      </c>
      <c r="T35" s="144"/>
    </row>
    <row r="36" spans="1:19" ht="14.25" customHeight="1" thickBot="1" thickTop="1">
      <c r="A36" s="141" t="s">
        <v>185</v>
      </c>
      <c r="B36" s="6">
        <v>43</v>
      </c>
      <c r="C36" s="104">
        <v>17</v>
      </c>
      <c r="D36" s="105">
        <v>10</v>
      </c>
      <c r="E36" s="105">
        <v>7</v>
      </c>
      <c r="F36" s="105">
        <v>2</v>
      </c>
      <c r="G36" s="187">
        <v>5</v>
      </c>
      <c r="H36" s="105">
        <v>2</v>
      </c>
      <c r="I36" s="105">
        <v>2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142" t="s">
        <v>93</v>
      </c>
    </row>
    <row r="37" spans="1:21" ht="14.25" customHeight="1" thickBot="1" thickTop="1">
      <c r="A37" s="141" t="s">
        <v>184</v>
      </c>
      <c r="B37" s="6">
        <v>39</v>
      </c>
      <c r="C37" s="104">
        <v>12</v>
      </c>
      <c r="D37" s="105">
        <v>7</v>
      </c>
      <c r="E37" s="105">
        <v>5</v>
      </c>
      <c r="F37" s="105">
        <v>2</v>
      </c>
      <c r="G37" s="105">
        <v>3</v>
      </c>
      <c r="H37" s="105">
        <v>1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142" t="s">
        <v>94</v>
      </c>
      <c r="T37" s="144"/>
      <c r="U37" s="144"/>
    </row>
    <row r="38" spans="1:19" ht="14.25" customHeight="1" thickBot="1" thickTop="1">
      <c r="A38" s="142" t="s">
        <v>183</v>
      </c>
      <c r="B38" s="6">
        <v>43</v>
      </c>
      <c r="C38" s="104">
        <v>15</v>
      </c>
      <c r="D38" s="105">
        <v>9</v>
      </c>
      <c r="E38" s="105">
        <v>6</v>
      </c>
      <c r="F38" s="105">
        <v>2</v>
      </c>
      <c r="G38" s="105">
        <v>4</v>
      </c>
      <c r="H38" s="105">
        <v>2</v>
      </c>
      <c r="I38" s="105">
        <v>1</v>
      </c>
      <c r="J38" s="105"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142" t="s">
        <v>95</v>
      </c>
    </row>
    <row r="39" spans="1:19" ht="14.25" customHeight="1" thickBot="1" thickTop="1">
      <c r="A39" s="141" t="s">
        <v>182</v>
      </c>
      <c r="B39" s="105">
        <v>22</v>
      </c>
      <c r="C39" s="104">
        <v>1</v>
      </c>
      <c r="D39" s="105">
        <v>1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142" t="s">
        <v>96</v>
      </c>
    </row>
    <row r="40" spans="1:20" ht="14.25" customHeight="1" thickBot="1" thickTop="1">
      <c r="A40" s="141" t="s">
        <v>181</v>
      </c>
      <c r="B40" s="6">
        <v>19</v>
      </c>
      <c r="C40" s="104">
        <v>2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2</v>
      </c>
      <c r="O40" s="105">
        <v>0</v>
      </c>
      <c r="P40" s="105">
        <v>0</v>
      </c>
      <c r="Q40" s="105">
        <v>0</v>
      </c>
      <c r="R40" s="92"/>
      <c r="S40" s="142" t="s">
        <v>97</v>
      </c>
      <c r="T40" s="144"/>
    </row>
    <row r="41" spans="1:19" ht="14.25" customHeight="1" thickBot="1" thickTop="1">
      <c r="A41" s="213" t="s">
        <v>180</v>
      </c>
      <c r="B41" s="6">
        <v>33</v>
      </c>
      <c r="C41" s="104">
        <v>6</v>
      </c>
      <c r="D41" s="105">
        <v>0</v>
      </c>
      <c r="E41" s="105">
        <v>6</v>
      </c>
      <c r="F41" s="105">
        <v>1</v>
      </c>
      <c r="G41" s="105">
        <v>5</v>
      </c>
      <c r="H41" s="105">
        <v>1</v>
      </c>
      <c r="I41" s="105">
        <v>1</v>
      </c>
      <c r="J41" s="105">
        <v>1</v>
      </c>
      <c r="K41" s="105">
        <v>0</v>
      </c>
      <c r="L41" s="105">
        <v>2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142" t="s">
        <v>91</v>
      </c>
    </row>
    <row r="42" spans="1:19" ht="14.25" customHeight="1" thickBot="1" thickTop="1">
      <c r="A42" s="141"/>
      <c r="B42" s="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2"/>
      <c r="S42" s="142"/>
    </row>
    <row r="43" spans="1:20" ht="14.25" customHeight="1" thickTop="1">
      <c r="A43" s="152"/>
      <c r="B43" s="147"/>
      <c r="C43" s="147"/>
      <c r="D43" s="147"/>
      <c r="E43" s="153"/>
      <c r="F43" s="153"/>
      <c r="G43" s="153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9"/>
      <c r="T43" s="224"/>
    </row>
    <row r="44" spans="1:18" ht="14.25" customHeight="1">
      <c r="A44" s="152"/>
      <c r="B44" s="147"/>
      <c r="C44" s="147"/>
      <c r="D44" s="147"/>
      <c r="E44" s="153"/>
      <c r="F44" s="153"/>
      <c r="G44" s="153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</row>
    <row r="45" spans="1:22" ht="14.2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T45" s="93"/>
      <c r="U45" s="93"/>
      <c r="V45" s="93"/>
    </row>
    <row r="46" spans="1:22" ht="14.2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T46" s="93"/>
      <c r="U46" s="93"/>
      <c r="V46" s="191"/>
    </row>
    <row r="47" spans="20:21" ht="14.25" customHeight="1">
      <c r="T47" s="93"/>
      <c r="U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10.8515625" style="0" customWidth="1"/>
    <col min="6" max="6" width="7.7109375" style="0" customWidth="1"/>
    <col min="7" max="7" width="9.00390625" style="0" customWidth="1"/>
    <col min="8" max="8" width="6.57421875" style="0" customWidth="1"/>
    <col min="9" max="9" width="6.421875" style="0" customWidth="1"/>
    <col min="10" max="10" width="6.57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9.28125" style="0" customWidth="1"/>
    <col min="15" max="15" width="8.57421875" style="0" customWidth="1"/>
    <col min="16" max="16" width="9.8515625" style="0" customWidth="1"/>
    <col min="17" max="17" width="9.57421875" style="0" customWidth="1"/>
    <col min="18" max="18" width="0.9921875" style="0" customWidth="1"/>
    <col min="19" max="19" width="4.421875" style="142" customWidth="1"/>
  </cols>
  <sheetData>
    <row r="1" spans="1:17" ht="32.25" customHeight="1" thickBot="1">
      <c r="A1" s="233" t="s">
        <v>35</v>
      </c>
      <c r="B1" s="236"/>
      <c r="C1" s="55"/>
      <c r="D1" s="55" t="s">
        <v>76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Q8">SUM(B12:B43)</f>
        <v>1376</v>
      </c>
      <c r="C8" s="8">
        <f t="shared" si="0"/>
        <v>319</v>
      </c>
      <c r="D8" s="48">
        <f t="shared" si="0"/>
        <v>140</v>
      </c>
      <c r="E8" s="33">
        <f t="shared" si="0"/>
        <v>142</v>
      </c>
      <c r="F8" s="36">
        <f t="shared" si="0"/>
        <v>38</v>
      </c>
      <c r="G8" s="39">
        <f t="shared" si="0"/>
        <v>104</v>
      </c>
      <c r="H8" s="43">
        <f t="shared" si="0"/>
        <v>28</v>
      </c>
      <c r="I8" s="43">
        <f t="shared" si="0"/>
        <v>22</v>
      </c>
      <c r="J8" s="43">
        <f t="shared" si="0"/>
        <v>22</v>
      </c>
      <c r="K8" s="43">
        <f>SUM(K12:K43)</f>
        <v>0</v>
      </c>
      <c r="L8" s="43">
        <f t="shared" si="0"/>
        <v>27</v>
      </c>
      <c r="M8" s="43">
        <f t="shared" si="0"/>
        <v>4</v>
      </c>
      <c r="N8" s="43">
        <f t="shared" si="0"/>
        <v>2</v>
      </c>
      <c r="O8" s="43">
        <f t="shared" si="0"/>
        <v>0</v>
      </c>
      <c r="P8" s="43">
        <f t="shared" si="0"/>
        <v>13</v>
      </c>
      <c r="Q8" s="43">
        <f t="shared" si="0"/>
        <v>22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COUNT($C12:C43)</f>
        <v>31</v>
      </c>
      <c r="D9" s="49">
        <f aca="true" t="shared" si="1" ref="D9:Q9">D8/$C$8</f>
        <v>0.438871473354232</v>
      </c>
      <c r="E9" s="34">
        <f t="shared" si="1"/>
        <v>0.445141065830721</v>
      </c>
      <c r="F9" s="37">
        <f t="shared" si="1"/>
        <v>0.11912225705329153</v>
      </c>
      <c r="G9" s="40">
        <f t="shared" si="1"/>
        <v>0.32601880877742945</v>
      </c>
      <c r="H9" s="44">
        <f t="shared" si="1"/>
        <v>0.0877742946708464</v>
      </c>
      <c r="I9" s="44">
        <f t="shared" si="1"/>
        <v>0.06896551724137931</v>
      </c>
      <c r="J9" s="44">
        <f t="shared" si="1"/>
        <v>0.06896551724137931</v>
      </c>
      <c r="K9" s="44">
        <f t="shared" si="1"/>
        <v>0</v>
      </c>
      <c r="L9" s="44">
        <f t="shared" si="1"/>
        <v>0.08463949843260188</v>
      </c>
      <c r="M9" s="44">
        <f t="shared" si="1"/>
        <v>0.012539184952978056</v>
      </c>
      <c r="N9" s="63">
        <f t="shared" si="1"/>
        <v>0.006269592476489028</v>
      </c>
      <c r="O9" s="78">
        <f t="shared" si="1"/>
        <v>0</v>
      </c>
      <c r="P9" s="67">
        <f t="shared" si="1"/>
        <v>0.04075235109717868</v>
      </c>
      <c r="Q9" s="73">
        <f t="shared" si="1"/>
        <v>0.06896551724137931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44.38709677419355</v>
      </c>
      <c r="C10" s="10">
        <f>C8/C9</f>
        <v>10.290322580645162</v>
      </c>
      <c r="D10" s="50">
        <f aca="true" t="shared" si="2" ref="D10:Q10">D8/$C$9</f>
        <v>4.516129032258065</v>
      </c>
      <c r="E10" s="35">
        <f t="shared" si="2"/>
        <v>4.580645161290323</v>
      </c>
      <c r="F10" s="38">
        <f t="shared" si="2"/>
        <v>1.2258064516129032</v>
      </c>
      <c r="G10" s="41">
        <f t="shared" si="2"/>
        <v>3.3548387096774195</v>
      </c>
      <c r="H10" s="45">
        <f t="shared" si="2"/>
        <v>0.9032258064516129</v>
      </c>
      <c r="I10" s="45">
        <f t="shared" si="2"/>
        <v>0.7096774193548387</v>
      </c>
      <c r="J10" s="45">
        <f t="shared" si="2"/>
        <v>0.7096774193548387</v>
      </c>
      <c r="K10" s="45">
        <f>K8/$C$9</f>
        <v>0</v>
      </c>
      <c r="L10" s="45">
        <f t="shared" si="2"/>
        <v>0.8709677419354839</v>
      </c>
      <c r="M10" s="45">
        <f t="shared" si="2"/>
        <v>0.12903225806451613</v>
      </c>
      <c r="N10" s="64">
        <f t="shared" si="2"/>
        <v>0.06451612903225806</v>
      </c>
      <c r="O10" s="79">
        <f t="shared" si="2"/>
        <v>0</v>
      </c>
      <c r="P10" s="68">
        <f t="shared" si="2"/>
        <v>0.41935483870967744</v>
      </c>
      <c r="Q10" s="74">
        <f t="shared" si="2"/>
        <v>0.7096774193548387</v>
      </c>
      <c r="T10" s="157" t="s">
        <v>61</v>
      </c>
      <c r="U10" s="93"/>
    </row>
    <row r="11" spans="1:51" s="135" customFormat="1" ht="14.25" thickBot="1" thickTop="1">
      <c r="A11" s="176" t="s">
        <v>65</v>
      </c>
      <c r="B11" s="177" t="s">
        <v>64</v>
      </c>
      <c r="C11" s="10"/>
      <c r="D11" s="96"/>
      <c r="E11" s="134"/>
      <c r="F11" s="134"/>
      <c r="G11" s="96"/>
      <c r="H11" s="96"/>
      <c r="I11" s="163"/>
      <c r="J11" s="96"/>
      <c r="K11" s="96"/>
      <c r="L11" s="96"/>
      <c r="M11" s="96"/>
      <c r="N11" s="96"/>
      <c r="O11" s="96"/>
      <c r="P11" s="96"/>
      <c r="Q11" s="96"/>
      <c r="S11" s="214"/>
      <c r="V11" s="93"/>
      <c r="W11" s="93"/>
      <c r="X11" s="93"/>
      <c r="Y11" s="93"/>
      <c r="Z11" s="93"/>
      <c r="AA11" s="93"/>
      <c r="AB11" s="93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</row>
    <row r="12" spans="1:51" ht="14.25" customHeight="1" thickBot="1" thickTop="1">
      <c r="A12" s="103" t="s">
        <v>240</v>
      </c>
      <c r="B12" s="105">
        <v>51</v>
      </c>
      <c r="C12" s="104">
        <v>14</v>
      </c>
      <c r="D12" s="105">
        <v>7</v>
      </c>
      <c r="E12" s="105">
        <v>7</v>
      </c>
      <c r="F12" s="105">
        <v>4</v>
      </c>
      <c r="G12" s="105">
        <v>3</v>
      </c>
      <c r="H12" s="105">
        <v>1</v>
      </c>
      <c r="I12" s="105">
        <v>1</v>
      </c>
      <c r="J12" s="105">
        <v>1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84"/>
      <c r="S12" s="142" t="s">
        <v>94</v>
      </c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20" ht="14.25" customHeight="1" thickBot="1" thickTop="1">
      <c r="A13" s="103" t="s">
        <v>239</v>
      </c>
      <c r="B13" s="105">
        <v>54</v>
      </c>
      <c r="C13" s="104">
        <v>16</v>
      </c>
      <c r="D13" s="195">
        <v>7</v>
      </c>
      <c r="E13" s="196">
        <v>9</v>
      </c>
      <c r="F13" s="105">
        <v>3</v>
      </c>
      <c r="G13" s="105">
        <v>6</v>
      </c>
      <c r="H13" s="105">
        <v>2</v>
      </c>
      <c r="I13" s="105">
        <v>2</v>
      </c>
      <c r="J13" s="105">
        <v>1</v>
      </c>
      <c r="K13" s="105">
        <v>0</v>
      </c>
      <c r="L13" s="194">
        <v>1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84"/>
      <c r="S13" s="142" t="s">
        <v>95</v>
      </c>
      <c r="T13" s="144"/>
    </row>
    <row r="14" spans="1:19" ht="14.25" customHeight="1" thickBot="1" thickTop="1">
      <c r="A14" s="103" t="s">
        <v>238</v>
      </c>
      <c r="B14" s="105">
        <v>34</v>
      </c>
      <c r="C14" s="104">
        <v>2</v>
      </c>
      <c r="D14" s="105">
        <v>2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84"/>
      <c r="S14" s="142" t="s">
        <v>96</v>
      </c>
    </row>
    <row r="15" spans="1:20" ht="14.25" customHeight="1" thickBot="1" thickTop="1">
      <c r="A15" s="103" t="s">
        <v>237</v>
      </c>
      <c r="B15" s="105">
        <v>30</v>
      </c>
      <c r="C15" s="104">
        <v>1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1</v>
      </c>
      <c r="O15" s="105">
        <v>0</v>
      </c>
      <c r="P15" s="105">
        <v>0</v>
      </c>
      <c r="Q15" s="105">
        <v>0</v>
      </c>
      <c r="R15" s="184"/>
      <c r="S15" s="142" t="s">
        <v>97</v>
      </c>
      <c r="T15" s="144"/>
    </row>
    <row r="16" spans="1:19" ht="14.25" customHeight="1" thickBot="1" thickTop="1">
      <c r="A16" s="215" t="s">
        <v>236</v>
      </c>
      <c r="B16" s="105">
        <v>42</v>
      </c>
      <c r="C16" s="104">
        <v>7</v>
      </c>
      <c r="D16" s="105">
        <v>0</v>
      </c>
      <c r="E16" s="105">
        <v>7</v>
      </c>
      <c r="F16" s="105">
        <v>0</v>
      </c>
      <c r="G16" s="105">
        <v>7</v>
      </c>
      <c r="H16" s="105">
        <v>1</v>
      </c>
      <c r="I16" s="105">
        <v>1</v>
      </c>
      <c r="J16" s="105">
        <v>1</v>
      </c>
      <c r="K16" s="105">
        <v>0</v>
      </c>
      <c r="L16" s="105">
        <v>4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84"/>
      <c r="S16" s="142" t="s">
        <v>91</v>
      </c>
    </row>
    <row r="17" spans="1:19" ht="14.25" customHeight="1" thickBot="1" thickTop="1">
      <c r="A17" s="215" t="s">
        <v>235</v>
      </c>
      <c r="B17" s="105">
        <v>54</v>
      </c>
      <c r="C17" s="104">
        <v>16</v>
      </c>
      <c r="D17" s="194">
        <v>0</v>
      </c>
      <c r="E17" s="196">
        <v>16</v>
      </c>
      <c r="F17" s="105">
        <v>2</v>
      </c>
      <c r="G17" s="105">
        <v>14</v>
      </c>
      <c r="H17" s="105">
        <v>1</v>
      </c>
      <c r="I17" s="105">
        <v>1</v>
      </c>
      <c r="J17" s="105">
        <v>2</v>
      </c>
      <c r="K17" s="105">
        <v>0</v>
      </c>
      <c r="L17" s="194">
        <v>9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84"/>
      <c r="S17" s="142" t="s">
        <v>92</v>
      </c>
    </row>
    <row r="18" spans="1:19" ht="14.25" customHeight="1" thickBot="1" thickTop="1">
      <c r="A18" s="103" t="s">
        <v>234</v>
      </c>
      <c r="B18" s="105">
        <v>54</v>
      </c>
      <c r="C18" s="104">
        <v>14</v>
      </c>
      <c r="D18" s="105">
        <v>8</v>
      </c>
      <c r="E18" s="105">
        <v>6</v>
      </c>
      <c r="F18" s="105">
        <v>3</v>
      </c>
      <c r="G18" s="105">
        <v>3</v>
      </c>
      <c r="H18" s="105">
        <v>2</v>
      </c>
      <c r="I18" s="105">
        <v>1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84"/>
      <c r="S18" s="142" t="s">
        <v>93</v>
      </c>
    </row>
    <row r="19" spans="1:22" ht="14.25" customHeight="1" thickBot="1" thickTop="1">
      <c r="A19" s="103" t="s">
        <v>233</v>
      </c>
      <c r="B19" s="105">
        <v>45</v>
      </c>
      <c r="C19" s="104">
        <v>15</v>
      </c>
      <c r="D19" s="105">
        <v>8</v>
      </c>
      <c r="E19" s="105">
        <v>7</v>
      </c>
      <c r="F19" s="105">
        <v>2</v>
      </c>
      <c r="G19" s="105">
        <v>5</v>
      </c>
      <c r="H19" s="105">
        <v>2</v>
      </c>
      <c r="I19" s="105">
        <v>1</v>
      </c>
      <c r="J19" s="105">
        <v>2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84"/>
      <c r="S19" s="142" t="s">
        <v>94</v>
      </c>
      <c r="T19" s="144"/>
      <c r="U19" s="144"/>
      <c r="V19" s="144"/>
    </row>
    <row r="20" spans="1:20" ht="14.25" customHeight="1" thickBot="1" thickTop="1">
      <c r="A20" s="103" t="s">
        <v>232</v>
      </c>
      <c r="B20" s="105">
        <v>47</v>
      </c>
      <c r="C20" s="104">
        <v>16</v>
      </c>
      <c r="D20" s="195">
        <v>8</v>
      </c>
      <c r="E20" s="196">
        <v>8</v>
      </c>
      <c r="F20" s="105">
        <v>2</v>
      </c>
      <c r="G20" s="105">
        <v>6</v>
      </c>
      <c r="H20" s="105">
        <v>2</v>
      </c>
      <c r="I20" s="105">
        <v>1</v>
      </c>
      <c r="J20" s="105">
        <v>2</v>
      </c>
      <c r="K20" s="105">
        <v>0</v>
      </c>
      <c r="L20" s="194">
        <v>1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84"/>
      <c r="S20" s="142" t="s">
        <v>95</v>
      </c>
      <c r="T20" s="144"/>
    </row>
    <row r="21" spans="1:19" ht="14.25" customHeight="1" thickBot="1" thickTop="1">
      <c r="A21" s="103" t="s">
        <v>231</v>
      </c>
      <c r="B21" s="105">
        <v>30</v>
      </c>
      <c r="C21" s="104">
        <v>2</v>
      </c>
      <c r="D21" s="105">
        <v>2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84"/>
      <c r="S21" s="142" t="s">
        <v>96</v>
      </c>
    </row>
    <row r="22" spans="1:20" ht="14.25" customHeight="1" thickBot="1" thickTop="1">
      <c r="A22" s="103" t="s">
        <v>230</v>
      </c>
      <c r="B22" s="105">
        <v>30</v>
      </c>
      <c r="C22" s="104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84"/>
      <c r="S22" s="142" t="s">
        <v>97</v>
      </c>
      <c r="T22" s="144"/>
    </row>
    <row r="23" spans="1:22" ht="14.25" customHeight="1" thickBot="1" thickTop="1">
      <c r="A23" s="215" t="s">
        <v>229</v>
      </c>
      <c r="B23" s="105">
        <v>39</v>
      </c>
      <c r="C23" s="104">
        <v>8</v>
      </c>
      <c r="D23" s="105">
        <v>0</v>
      </c>
      <c r="E23" s="105">
        <v>8</v>
      </c>
      <c r="F23" s="105">
        <v>0</v>
      </c>
      <c r="G23" s="105">
        <v>8</v>
      </c>
      <c r="H23" s="105">
        <v>1</v>
      </c>
      <c r="I23" s="105">
        <v>1</v>
      </c>
      <c r="J23" s="105">
        <v>1</v>
      </c>
      <c r="K23" s="105">
        <v>0</v>
      </c>
      <c r="L23" s="105">
        <v>4</v>
      </c>
      <c r="M23" s="105">
        <v>1</v>
      </c>
      <c r="N23" s="105">
        <v>0</v>
      </c>
      <c r="O23" s="105">
        <v>0</v>
      </c>
      <c r="P23" s="105">
        <v>0</v>
      </c>
      <c r="Q23" s="105">
        <v>0</v>
      </c>
      <c r="R23" s="184"/>
      <c r="S23" s="142" t="s">
        <v>91</v>
      </c>
      <c r="T23" s="144"/>
      <c r="U23" s="144"/>
      <c r="V23" s="144"/>
    </row>
    <row r="24" spans="1:20" ht="14.25" customHeight="1" thickBot="1" thickTop="1">
      <c r="A24" s="103" t="s">
        <v>228</v>
      </c>
      <c r="B24" s="105">
        <v>53</v>
      </c>
      <c r="C24" s="104">
        <v>16</v>
      </c>
      <c r="D24" s="195">
        <v>10</v>
      </c>
      <c r="E24" s="196">
        <v>6</v>
      </c>
      <c r="F24" s="105">
        <v>2</v>
      </c>
      <c r="G24" s="105">
        <v>4</v>
      </c>
      <c r="H24" s="105">
        <v>0</v>
      </c>
      <c r="I24" s="105">
        <v>2</v>
      </c>
      <c r="J24" s="105">
        <v>1</v>
      </c>
      <c r="K24" s="105">
        <v>0</v>
      </c>
      <c r="L24" s="194">
        <v>1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84"/>
      <c r="S24" s="142" t="s">
        <v>92</v>
      </c>
      <c r="T24" s="144"/>
    </row>
    <row r="25" spans="1:22" ht="14.25" customHeight="1" thickBot="1" thickTop="1">
      <c r="A25" s="103" t="s">
        <v>227</v>
      </c>
      <c r="B25" s="105">
        <v>52</v>
      </c>
      <c r="C25" s="104">
        <v>15</v>
      </c>
      <c r="D25" s="105">
        <v>9</v>
      </c>
      <c r="E25" s="105">
        <v>6</v>
      </c>
      <c r="F25" s="105">
        <v>2</v>
      </c>
      <c r="G25" s="105">
        <v>4</v>
      </c>
      <c r="H25" s="105">
        <v>2</v>
      </c>
      <c r="I25" s="105">
        <v>1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84"/>
      <c r="S25" s="142" t="s">
        <v>93</v>
      </c>
      <c r="T25" s="144"/>
      <c r="U25" s="144"/>
      <c r="V25" s="144"/>
    </row>
    <row r="26" spans="1:21" ht="14.25" customHeight="1" thickBot="1" thickTop="1">
      <c r="A26" s="103" t="s">
        <v>226</v>
      </c>
      <c r="B26" s="105">
        <v>48</v>
      </c>
      <c r="C26" s="104">
        <v>13</v>
      </c>
      <c r="D26" s="105">
        <v>8</v>
      </c>
      <c r="E26" s="105">
        <v>5</v>
      </c>
      <c r="F26" s="105">
        <v>2</v>
      </c>
      <c r="G26" s="105">
        <v>3</v>
      </c>
      <c r="H26" s="105">
        <v>1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84"/>
      <c r="S26" s="142" t="s">
        <v>94</v>
      </c>
      <c r="T26" s="144"/>
      <c r="U26" s="144"/>
    </row>
    <row r="27" spans="1:19" ht="14.25" customHeight="1" thickBot="1" thickTop="1">
      <c r="A27" s="103" t="s">
        <v>225</v>
      </c>
      <c r="B27" s="105">
        <v>48</v>
      </c>
      <c r="C27" s="104">
        <v>15</v>
      </c>
      <c r="D27" s="105">
        <v>8</v>
      </c>
      <c r="E27" s="105">
        <v>7</v>
      </c>
      <c r="F27" s="105">
        <v>2</v>
      </c>
      <c r="G27" s="105">
        <v>5</v>
      </c>
      <c r="H27" s="105">
        <v>2</v>
      </c>
      <c r="I27" s="105">
        <v>1</v>
      </c>
      <c r="J27" s="105">
        <v>2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84"/>
      <c r="S27" s="142" t="s">
        <v>95</v>
      </c>
    </row>
    <row r="28" spans="1:19" ht="14.25" customHeight="1" thickBot="1" thickTop="1">
      <c r="A28" s="103" t="s">
        <v>224</v>
      </c>
      <c r="B28" s="105">
        <v>31</v>
      </c>
      <c r="C28" s="104">
        <v>2</v>
      </c>
      <c r="D28" s="105">
        <v>2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84"/>
      <c r="S28" s="142" t="s">
        <v>96</v>
      </c>
    </row>
    <row r="29" spans="1:20" ht="14.25" customHeight="1" thickBot="1" thickTop="1">
      <c r="A29" s="103" t="s">
        <v>223</v>
      </c>
      <c r="B29" s="105">
        <v>33</v>
      </c>
      <c r="C29" s="104">
        <v>1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1</v>
      </c>
      <c r="O29" s="105">
        <v>0</v>
      </c>
      <c r="P29" s="105">
        <v>0</v>
      </c>
      <c r="Q29" s="105">
        <v>0</v>
      </c>
      <c r="R29" s="184"/>
      <c r="S29" s="142" t="s">
        <v>97</v>
      </c>
      <c r="T29" s="144"/>
    </row>
    <row r="30" spans="1:19" ht="14.25" customHeight="1" thickBot="1" thickTop="1">
      <c r="A30" s="103" t="s">
        <v>222</v>
      </c>
      <c r="B30" s="105">
        <v>46</v>
      </c>
      <c r="C30" s="104">
        <v>7</v>
      </c>
      <c r="D30" s="194">
        <v>2</v>
      </c>
      <c r="E30" s="195">
        <v>5</v>
      </c>
      <c r="F30" s="105">
        <v>0</v>
      </c>
      <c r="G30" s="105">
        <v>5</v>
      </c>
      <c r="H30" s="105">
        <v>1</v>
      </c>
      <c r="I30" s="105">
        <v>1</v>
      </c>
      <c r="J30" s="105">
        <v>1</v>
      </c>
      <c r="K30" s="105">
        <v>0</v>
      </c>
      <c r="L30" s="105">
        <v>2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84"/>
      <c r="S30" s="142" t="s">
        <v>91</v>
      </c>
    </row>
    <row r="31" spans="1:22" ht="14.25" customHeight="1" thickBot="1" thickTop="1">
      <c r="A31" s="103" t="s">
        <v>221</v>
      </c>
      <c r="B31" s="105">
        <v>57</v>
      </c>
      <c r="C31" s="104">
        <v>17</v>
      </c>
      <c r="D31" s="105">
        <v>9</v>
      </c>
      <c r="E31" s="105">
        <v>8</v>
      </c>
      <c r="F31" s="105">
        <v>2</v>
      </c>
      <c r="G31" s="105">
        <v>6</v>
      </c>
      <c r="H31" s="105">
        <v>1</v>
      </c>
      <c r="I31" s="105">
        <v>1</v>
      </c>
      <c r="J31" s="105">
        <v>1</v>
      </c>
      <c r="K31" s="105">
        <v>0</v>
      </c>
      <c r="L31" s="105">
        <v>0</v>
      </c>
      <c r="M31" s="105">
        <v>3</v>
      </c>
      <c r="N31" s="105">
        <v>0</v>
      </c>
      <c r="O31" s="105">
        <v>0</v>
      </c>
      <c r="P31" s="105">
        <v>0</v>
      </c>
      <c r="Q31" s="105">
        <v>0</v>
      </c>
      <c r="R31" s="184"/>
      <c r="S31" s="142" t="s">
        <v>92</v>
      </c>
      <c r="T31" s="144"/>
      <c r="U31" s="144"/>
      <c r="V31" s="144"/>
    </row>
    <row r="32" spans="1:19" ht="14.25" customHeight="1" thickBot="1" thickTop="1">
      <c r="A32" s="103" t="s">
        <v>220</v>
      </c>
      <c r="B32" s="105">
        <v>50</v>
      </c>
      <c r="C32" s="104">
        <v>16</v>
      </c>
      <c r="D32" s="196">
        <v>13</v>
      </c>
      <c r="E32" s="195">
        <v>3</v>
      </c>
      <c r="F32" s="105">
        <v>1</v>
      </c>
      <c r="G32" s="105">
        <v>2</v>
      </c>
      <c r="H32" s="105">
        <v>2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84"/>
      <c r="S32" s="142" t="s">
        <v>93</v>
      </c>
    </row>
    <row r="33" spans="1:19" ht="14.25" customHeight="1" thickBot="1" thickTop="1">
      <c r="A33" s="103" t="s">
        <v>219</v>
      </c>
      <c r="B33" s="105">
        <v>50</v>
      </c>
      <c r="C33" s="104">
        <v>15</v>
      </c>
      <c r="D33" s="105">
        <v>9</v>
      </c>
      <c r="E33" s="105">
        <v>6</v>
      </c>
      <c r="F33" s="105">
        <v>3</v>
      </c>
      <c r="G33" s="105">
        <v>3</v>
      </c>
      <c r="H33" s="105">
        <v>1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84"/>
      <c r="S33" s="142" t="s">
        <v>94</v>
      </c>
    </row>
    <row r="34" spans="1:19" ht="14.25" customHeight="1" thickBot="1" thickTop="1">
      <c r="A34" s="103" t="s">
        <v>218</v>
      </c>
      <c r="B34" s="105">
        <v>46</v>
      </c>
      <c r="C34" s="104">
        <v>15</v>
      </c>
      <c r="D34" s="105">
        <v>8</v>
      </c>
      <c r="E34" s="105">
        <v>7</v>
      </c>
      <c r="F34" s="105">
        <v>3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84"/>
      <c r="S34" s="142" t="s">
        <v>95</v>
      </c>
    </row>
    <row r="35" spans="1:19" ht="14.25" customHeight="1" thickBot="1" thickTop="1">
      <c r="A35" s="103" t="s">
        <v>217</v>
      </c>
      <c r="B35" s="105">
        <v>39</v>
      </c>
      <c r="C35" s="104">
        <v>2</v>
      </c>
      <c r="D35" s="105">
        <v>2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84"/>
      <c r="S35" s="142" t="s">
        <v>96</v>
      </c>
    </row>
    <row r="36" spans="1:21" ht="14.25" customHeight="1" thickBot="1" thickTop="1">
      <c r="A36" s="215" t="s">
        <v>216</v>
      </c>
      <c r="B36" s="105">
        <v>38</v>
      </c>
      <c r="C36" s="104">
        <v>2</v>
      </c>
      <c r="D36" s="105">
        <v>0</v>
      </c>
      <c r="E36" s="194">
        <v>2</v>
      </c>
      <c r="F36" s="105">
        <v>0</v>
      </c>
      <c r="G36" s="105">
        <v>2</v>
      </c>
      <c r="H36" s="105">
        <v>0</v>
      </c>
      <c r="I36" s="105">
        <v>0</v>
      </c>
      <c r="J36" s="105">
        <v>0</v>
      </c>
      <c r="K36" s="105">
        <v>0</v>
      </c>
      <c r="L36" s="194">
        <v>2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84"/>
      <c r="S36" s="142" t="s">
        <v>97</v>
      </c>
      <c r="T36" s="144"/>
      <c r="U36" s="144"/>
    </row>
    <row r="37" spans="1:19" ht="14.25" customHeight="1" thickBot="1" thickTop="1">
      <c r="A37" s="215" t="s">
        <v>210</v>
      </c>
      <c r="B37" s="105">
        <v>39</v>
      </c>
      <c r="C37" s="104">
        <v>6</v>
      </c>
      <c r="D37" s="105">
        <v>0</v>
      </c>
      <c r="E37" s="105">
        <v>6</v>
      </c>
      <c r="F37" s="105">
        <v>0</v>
      </c>
      <c r="G37" s="105">
        <v>6</v>
      </c>
      <c r="H37" s="105">
        <v>1</v>
      </c>
      <c r="I37" s="105">
        <v>1</v>
      </c>
      <c r="J37" s="105">
        <v>1</v>
      </c>
      <c r="K37" s="105">
        <v>0</v>
      </c>
      <c r="L37" s="105">
        <v>3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84"/>
      <c r="S37" s="142" t="s">
        <v>91</v>
      </c>
    </row>
    <row r="38" spans="1:19" ht="14.25" customHeight="1" thickBot="1" thickTop="1">
      <c r="A38" s="103" t="s">
        <v>211</v>
      </c>
      <c r="B38" s="105">
        <v>52</v>
      </c>
      <c r="C38" s="104">
        <v>17</v>
      </c>
      <c r="D38" s="105">
        <v>10</v>
      </c>
      <c r="E38" s="105">
        <v>7</v>
      </c>
      <c r="F38" s="105">
        <v>3</v>
      </c>
      <c r="G38" s="105">
        <v>4</v>
      </c>
      <c r="H38" s="105">
        <v>1</v>
      </c>
      <c r="I38" s="105">
        <v>2</v>
      </c>
      <c r="J38" s="105"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84"/>
      <c r="S38" s="142" t="s">
        <v>92</v>
      </c>
    </row>
    <row r="39" spans="1:19" ht="14.25" customHeight="1" thickBot="1" thickTop="1">
      <c r="A39" s="103" t="s">
        <v>212</v>
      </c>
      <c r="B39" s="105">
        <v>47</v>
      </c>
      <c r="C39" s="104">
        <v>14</v>
      </c>
      <c r="D39" s="105">
        <v>8</v>
      </c>
      <c r="E39" s="105">
        <v>6</v>
      </c>
      <c r="F39" s="105">
        <v>2</v>
      </c>
      <c r="G39" s="105">
        <v>4</v>
      </c>
      <c r="H39" s="105">
        <v>2</v>
      </c>
      <c r="I39" s="105">
        <v>1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84"/>
      <c r="S39" s="142" t="s">
        <v>93</v>
      </c>
    </row>
    <row r="40" spans="1:19" ht="14.25" customHeight="1" thickBot="1" thickTop="1">
      <c r="A40" s="103" t="s">
        <v>213</v>
      </c>
      <c r="B40" s="105">
        <v>47</v>
      </c>
      <c r="C40" s="104">
        <v>13</v>
      </c>
      <c r="D40" s="194">
        <v>0</v>
      </c>
      <c r="E40" s="194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94">
        <v>2</v>
      </c>
      <c r="Q40" s="194">
        <v>11</v>
      </c>
      <c r="R40" s="184"/>
      <c r="S40" s="142" t="s">
        <v>94</v>
      </c>
    </row>
    <row r="41" spans="1:22" ht="14.25" customHeight="1" thickBot="1" thickTop="1">
      <c r="A41" s="103" t="s">
        <v>214</v>
      </c>
      <c r="B41" s="105">
        <v>52</v>
      </c>
      <c r="C41" s="104">
        <v>17</v>
      </c>
      <c r="D41" s="194">
        <v>0</v>
      </c>
      <c r="E41" s="194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94">
        <v>6</v>
      </c>
      <c r="Q41" s="194">
        <v>11</v>
      </c>
      <c r="R41" s="184"/>
      <c r="S41" s="142" t="s">
        <v>95</v>
      </c>
      <c r="T41" s="144"/>
      <c r="U41" s="144"/>
      <c r="V41" s="144"/>
    </row>
    <row r="42" spans="1:20" ht="14.25" customHeight="1" thickBot="1" thickTop="1">
      <c r="A42" s="103" t="s">
        <v>215</v>
      </c>
      <c r="B42" s="105">
        <v>38</v>
      </c>
      <c r="C42" s="104">
        <v>5</v>
      </c>
      <c r="D42" s="194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94">
        <v>5</v>
      </c>
      <c r="Q42" s="105">
        <v>0</v>
      </c>
      <c r="R42" s="184"/>
      <c r="S42" s="142" t="s">
        <v>96</v>
      </c>
      <c r="T42" s="144"/>
    </row>
    <row r="43" spans="1:18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84"/>
    </row>
    <row r="44" ht="14.25" customHeight="1" thickTop="1"/>
    <row r="45" spans="20:22" ht="14.25" customHeight="1">
      <c r="T45" s="93"/>
      <c r="U45" s="93"/>
      <c r="V45" s="93"/>
    </row>
    <row r="46" spans="20:22" ht="14.25" customHeight="1">
      <c r="T46" s="93"/>
      <c r="U46" s="93"/>
      <c r="V46" s="191"/>
    </row>
    <row r="47" spans="20:21" ht="14.25" customHeight="1">
      <c r="T47" s="93"/>
      <c r="U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8515625" style="0" customWidth="1"/>
  </cols>
  <sheetData>
    <row r="1" spans="1:17" ht="32.25" customHeight="1" thickBot="1">
      <c r="A1" s="233" t="s">
        <v>35</v>
      </c>
      <c r="B1" s="236"/>
      <c r="C1" s="55"/>
      <c r="D1" s="55" t="s">
        <v>77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Q8">SUM(B12:B42)</f>
        <v>1422</v>
      </c>
      <c r="C8" s="8">
        <f t="shared" si="0"/>
        <v>352</v>
      </c>
      <c r="D8" s="48">
        <f t="shared" si="0"/>
        <v>131</v>
      </c>
      <c r="E8" s="33">
        <f t="shared" si="0"/>
        <v>176</v>
      </c>
      <c r="F8" s="36">
        <f t="shared" si="0"/>
        <v>47</v>
      </c>
      <c r="G8" s="39">
        <f t="shared" si="0"/>
        <v>127</v>
      </c>
      <c r="H8" s="43">
        <f t="shared" si="0"/>
        <v>29</v>
      </c>
      <c r="I8" s="43">
        <f t="shared" si="0"/>
        <v>25</v>
      </c>
      <c r="J8" s="43">
        <f t="shared" si="0"/>
        <v>23</v>
      </c>
      <c r="K8" s="43">
        <f>SUM(K12:K42)</f>
        <v>1</v>
      </c>
      <c r="L8" s="43">
        <f t="shared" si="0"/>
        <v>37</v>
      </c>
      <c r="M8" s="43">
        <f t="shared" si="0"/>
        <v>11</v>
      </c>
      <c r="N8" s="43">
        <f t="shared" si="0"/>
        <v>3</v>
      </c>
      <c r="O8" s="43">
        <f t="shared" si="0"/>
        <v>0</v>
      </c>
      <c r="P8" s="43">
        <f t="shared" si="0"/>
        <v>13</v>
      </c>
      <c r="Q8" s="43">
        <f t="shared" si="0"/>
        <v>29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COUNT($C12:C42)</f>
        <v>30</v>
      </c>
      <c r="D9" s="49">
        <f aca="true" t="shared" si="1" ref="D9:Q9">D8/$C$8</f>
        <v>0.3721590909090909</v>
      </c>
      <c r="E9" s="34">
        <f t="shared" si="1"/>
        <v>0.5</v>
      </c>
      <c r="F9" s="37">
        <f t="shared" si="1"/>
        <v>0.13352272727272727</v>
      </c>
      <c r="G9" s="40">
        <f t="shared" si="1"/>
        <v>0.36079545454545453</v>
      </c>
      <c r="H9" s="44">
        <f t="shared" si="1"/>
        <v>0.08238636363636363</v>
      </c>
      <c r="I9" s="44">
        <f t="shared" si="1"/>
        <v>0.07102272727272728</v>
      </c>
      <c r="J9" s="44">
        <f t="shared" si="1"/>
        <v>0.06534090909090909</v>
      </c>
      <c r="K9" s="44">
        <f t="shared" si="1"/>
        <v>0.002840909090909091</v>
      </c>
      <c r="L9" s="44">
        <f t="shared" si="1"/>
        <v>0.10511363636363637</v>
      </c>
      <c r="M9" s="44">
        <f t="shared" si="1"/>
        <v>0.03125</v>
      </c>
      <c r="N9" s="63">
        <f t="shared" si="1"/>
        <v>0.008522727272727272</v>
      </c>
      <c r="O9" s="78">
        <f t="shared" si="1"/>
        <v>0</v>
      </c>
      <c r="P9" s="67">
        <f t="shared" si="1"/>
        <v>0.036931818181818184</v>
      </c>
      <c r="Q9" s="73">
        <f t="shared" si="1"/>
        <v>0.08238636363636363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47.4</v>
      </c>
      <c r="C10" s="10">
        <f>C8/C9</f>
        <v>11.733333333333333</v>
      </c>
      <c r="D10" s="50">
        <f aca="true" t="shared" si="2" ref="D10:Q10">D8/$C$9</f>
        <v>4.366666666666666</v>
      </c>
      <c r="E10" s="35">
        <f t="shared" si="2"/>
        <v>5.866666666666666</v>
      </c>
      <c r="F10" s="38">
        <f t="shared" si="2"/>
        <v>1.5666666666666667</v>
      </c>
      <c r="G10" s="41">
        <f t="shared" si="2"/>
        <v>4.233333333333333</v>
      </c>
      <c r="H10" s="45">
        <f t="shared" si="2"/>
        <v>0.9666666666666667</v>
      </c>
      <c r="I10" s="45">
        <f t="shared" si="2"/>
        <v>0.8333333333333334</v>
      </c>
      <c r="J10" s="45">
        <f t="shared" si="2"/>
        <v>0.7666666666666667</v>
      </c>
      <c r="K10" s="45">
        <f>K8/$C$9</f>
        <v>0.03333333333333333</v>
      </c>
      <c r="L10" s="45">
        <f t="shared" si="2"/>
        <v>1.2333333333333334</v>
      </c>
      <c r="M10" s="45">
        <f t="shared" si="2"/>
        <v>0.36666666666666664</v>
      </c>
      <c r="N10" s="64">
        <f t="shared" si="2"/>
        <v>0.1</v>
      </c>
      <c r="O10" s="79">
        <f t="shared" si="2"/>
        <v>0</v>
      </c>
      <c r="P10" s="68">
        <f t="shared" si="2"/>
        <v>0.43333333333333335</v>
      </c>
      <c r="Q10" s="74">
        <f t="shared" si="2"/>
        <v>0.9666666666666667</v>
      </c>
      <c r="T10" s="157" t="s">
        <v>61</v>
      </c>
      <c r="U10" s="93"/>
    </row>
    <row r="11" spans="1:51" s="135" customFormat="1" ht="14.25" thickBot="1" thickTop="1">
      <c r="A11" s="176" t="s">
        <v>65</v>
      </c>
      <c r="B11" s="177" t="s">
        <v>64</v>
      </c>
      <c r="C11" s="10"/>
      <c r="D11" s="96"/>
      <c r="E11" s="134"/>
      <c r="F11" s="134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V11" s="93"/>
      <c r="W11" s="93"/>
      <c r="X11" s="93"/>
      <c r="Y11" s="93"/>
      <c r="Z11" s="93"/>
      <c r="AA11" s="93"/>
      <c r="AB11" s="93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</row>
    <row r="12" spans="1:51" ht="14.25" customHeight="1" thickBot="1" thickTop="1">
      <c r="A12" s="95" t="s">
        <v>270</v>
      </c>
      <c r="B12" s="6">
        <v>64</v>
      </c>
      <c r="C12" s="6">
        <v>18</v>
      </c>
      <c r="D12" s="6">
        <v>8</v>
      </c>
      <c r="E12" s="2">
        <v>10</v>
      </c>
      <c r="F12" s="2">
        <v>3</v>
      </c>
      <c r="G12" s="2">
        <v>7</v>
      </c>
      <c r="H12" s="3">
        <v>2</v>
      </c>
      <c r="I12" s="3">
        <v>1</v>
      </c>
      <c r="J12" s="3">
        <v>2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142"/>
      <c r="S12" s="142" t="s">
        <v>92</v>
      </c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22" ht="14.25" customHeight="1" thickBot="1" thickTop="1">
      <c r="A13" s="95" t="s">
        <v>269</v>
      </c>
      <c r="B13" s="6">
        <v>55</v>
      </c>
      <c r="C13" s="6">
        <v>16</v>
      </c>
      <c r="D13" s="6">
        <v>8</v>
      </c>
      <c r="E13" s="2">
        <v>8</v>
      </c>
      <c r="F13" s="2">
        <v>4</v>
      </c>
      <c r="G13" s="2">
        <v>4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82"/>
      <c r="S13" s="142" t="s">
        <v>93</v>
      </c>
      <c r="T13" s="148"/>
      <c r="U13" s="148"/>
      <c r="V13" s="148"/>
    </row>
    <row r="14" spans="1:20" ht="14.25" customHeight="1" thickBot="1" thickTop="1">
      <c r="A14" s="95" t="s">
        <v>268</v>
      </c>
      <c r="B14" s="6">
        <v>62</v>
      </c>
      <c r="C14" s="6">
        <v>17</v>
      </c>
      <c r="D14" s="220">
        <v>2</v>
      </c>
      <c r="E14" s="219">
        <v>15</v>
      </c>
      <c r="F14" s="2">
        <v>2</v>
      </c>
      <c r="G14" s="2">
        <v>13</v>
      </c>
      <c r="H14" s="3">
        <v>2</v>
      </c>
      <c r="I14" s="3">
        <v>1</v>
      </c>
      <c r="J14" s="3">
        <v>1</v>
      </c>
      <c r="K14" s="3">
        <v>0</v>
      </c>
      <c r="L14" s="164">
        <v>9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82"/>
      <c r="S14" s="142" t="s">
        <v>94</v>
      </c>
      <c r="T14" s="148"/>
    </row>
    <row r="15" spans="1:22" ht="14.25" customHeight="1" thickBot="1" thickTop="1">
      <c r="A15" s="95" t="s">
        <v>267</v>
      </c>
      <c r="B15" s="6">
        <v>50</v>
      </c>
      <c r="C15" s="6">
        <v>16</v>
      </c>
      <c r="D15" s="220">
        <v>7</v>
      </c>
      <c r="E15" s="219">
        <v>9</v>
      </c>
      <c r="F15" s="2">
        <v>3</v>
      </c>
      <c r="G15" s="2">
        <v>6</v>
      </c>
      <c r="H15" s="3">
        <v>2</v>
      </c>
      <c r="I15" s="3">
        <v>1</v>
      </c>
      <c r="J15" s="3">
        <v>2</v>
      </c>
      <c r="K15" s="3">
        <v>0</v>
      </c>
      <c r="L15" s="164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42"/>
      <c r="S15" s="142" t="s">
        <v>95</v>
      </c>
      <c r="T15" s="148"/>
      <c r="U15" s="148"/>
      <c r="V15" s="148"/>
    </row>
    <row r="16" spans="1:19" ht="14.25" customHeight="1" thickBot="1" thickTop="1">
      <c r="A16" s="95" t="s">
        <v>266</v>
      </c>
      <c r="B16" s="6">
        <v>38</v>
      </c>
      <c r="C16" s="6">
        <v>2</v>
      </c>
      <c r="D16" s="216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64">
        <v>2</v>
      </c>
      <c r="Q16" s="3">
        <v>0</v>
      </c>
      <c r="R16" s="142"/>
      <c r="S16" s="142" t="s">
        <v>96</v>
      </c>
    </row>
    <row r="17" spans="1:20" ht="14.25" customHeight="1" thickBot="1" thickTop="1">
      <c r="A17" s="95" t="s">
        <v>265</v>
      </c>
      <c r="B17" s="6">
        <v>34</v>
      </c>
      <c r="C17" s="6">
        <v>2</v>
      </c>
      <c r="D17" s="6">
        <v>0</v>
      </c>
      <c r="E17" s="217">
        <v>1</v>
      </c>
      <c r="F17" s="2">
        <v>0</v>
      </c>
      <c r="G17" s="2">
        <v>0</v>
      </c>
      <c r="H17" s="3">
        <v>0</v>
      </c>
      <c r="I17" s="3">
        <v>0</v>
      </c>
      <c r="J17" s="3">
        <v>0</v>
      </c>
      <c r="K17" s="3">
        <v>0</v>
      </c>
      <c r="L17" s="164">
        <v>1</v>
      </c>
      <c r="M17" s="3">
        <v>0</v>
      </c>
      <c r="N17" s="223">
        <v>1</v>
      </c>
      <c r="O17" s="3">
        <v>0</v>
      </c>
      <c r="P17" s="3">
        <v>0</v>
      </c>
      <c r="Q17" s="3">
        <v>0</v>
      </c>
      <c r="R17" s="142"/>
      <c r="S17" s="142" t="s">
        <v>97</v>
      </c>
      <c r="T17" s="148"/>
    </row>
    <row r="18" spans="1:21" ht="14.25" customHeight="1" thickBot="1" thickTop="1">
      <c r="A18" s="221" t="s">
        <v>264</v>
      </c>
      <c r="B18" s="6">
        <v>34</v>
      </c>
      <c r="C18" s="6">
        <v>4</v>
      </c>
      <c r="D18" s="6">
        <v>0</v>
      </c>
      <c r="E18" s="2">
        <v>4</v>
      </c>
      <c r="F18" s="2">
        <v>0</v>
      </c>
      <c r="G18" s="2">
        <v>4</v>
      </c>
      <c r="H18" s="3">
        <v>1</v>
      </c>
      <c r="I18" s="3">
        <v>1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82"/>
      <c r="S18" s="142" t="s">
        <v>91</v>
      </c>
      <c r="T18" s="148"/>
      <c r="U18" s="148"/>
    </row>
    <row r="19" spans="1:20" ht="14.25" customHeight="1" thickBot="1" thickTop="1">
      <c r="A19" s="95" t="s">
        <v>263</v>
      </c>
      <c r="B19" s="6">
        <v>55</v>
      </c>
      <c r="C19" s="6">
        <v>18</v>
      </c>
      <c r="D19" s="6">
        <v>9</v>
      </c>
      <c r="E19" s="2">
        <v>9</v>
      </c>
      <c r="F19" s="2">
        <v>3</v>
      </c>
      <c r="G19" s="2">
        <v>6</v>
      </c>
      <c r="H19" s="3">
        <v>1</v>
      </c>
      <c r="I19" s="3">
        <v>3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42"/>
      <c r="S19" s="142" t="s">
        <v>92</v>
      </c>
      <c r="T19" s="148"/>
    </row>
    <row r="20" spans="1:20" ht="14.25" customHeight="1" thickBot="1" thickTop="1">
      <c r="A20" s="95" t="s">
        <v>262</v>
      </c>
      <c r="B20" s="6">
        <v>60</v>
      </c>
      <c r="C20" s="6">
        <v>19</v>
      </c>
      <c r="D20" s="220">
        <v>4</v>
      </c>
      <c r="E20" s="219">
        <v>15</v>
      </c>
      <c r="F20" s="2">
        <v>3</v>
      </c>
      <c r="G20" s="2">
        <v>12</v>
      </c>
      <c r="H20" s="3">
        <v>3</v>
      </c>
      <c r="I20" s="3">
        <v>1</v>
      </c>
      <c r="J20" s="3">
        <v>1</v>
      </c>
      <c r="K20" s="3">
        <v>0</v>
      </c>
      <c r="L20" s="164">
        <v>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82"/>
      <c r="S20" s="142" t="s">
        <v>93</v>
      </c>
      <c r="T20" s="148"/>
    </row>
    <row r="21" spans="1:22" ht="14.25" customHeight="1" thickBot="1" thickTop="1">
      <c r="A21" s="95" t="s">
        <v>261</v>
      </c>
      <c r="B21" s="6">
        <v>54</v>
      </c>
      <c r="C21" s="6">
        <v>16</v>
      </c>
      <c r="D21" s="220">
        <v>8</v>
      </c>
      <c r="E21" s="219">
        <v>8</v>
      </c>
      <c r="F21" s="2">
        <v>2</v>
      </c>
      <c r="G21" s="2">
        <v>6</v>
      </c>
      <c r="H21" s="3">
        <v>1</v>
      </c>
      <c r="I21" s="3">
        <v>1</v>
      </c>
      <c r="J21" s="3">
        <v>1</v>
      </c>
      <c r="K21" s="3">
        <v>0</v>
      </c>
      <c r="L21" s="164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182"/>
      <c r="S21" s="142" t="s">
        <v>94</v>
      </c>
      <c r="T21" s="148"/>
      <c r="U21" s="148"/>
      <c r="V21" s="148"/>
    </row>
    <row r="22" spans="1:20" ht="14.25" customHeight="1" thickBot="1" thickTop="1">
      <c r="A22" s="95" t="s">
        <v>260</v>
      </c>
      <c r="B22" s="6">
        <v>56</v>
      </c>
      <c r="C22" s="6">
        <v>18</v>
      </c>
      <c r="D22" s="220">
        <v>8</v>
      </c>
      <c r="E22" s="219">
        <v>10</v>
      </c>
      <c r="F22" s="2">
        <v>4</v>
      </c>
      <c r="G22" s="2">
        <v>6</v>
      </c>
      <c r="H22" s="3">
        <v>2</v>
      </c>
      <c r="I22" s="3">
        <v>1</v>
      </c>
      <c r="J22" s="3">
        <v>1</v>
      </c>
      <c r="K22" s="3">
        <v>0</v>
      </c>
      <c r="L22" s="164">
        <v>1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142"/>
      <c r="S22" s="142" t="s">
        <v>95</v>
      </c>
      <c r="T22" s="148"/>
    </row>
    <row r="23" spans="1:19" ht="14.25" customHeight="1" thickBot="1" thickTop="1">
      <c r="A23" s="95" t="s">
        <v>259</v>
      </c>
      <c r="B23" s="6">
        <v>34</v>
      </c>
      <c r="C23" s="6">
        <v>2</v>
      </c>
      <c r="D23" s="6">
        <v>2</v>
      </c>
      <c r="E23" s="2">
        <v>0</v>
      </c>
      <c r="F23" s="2">
        <v>0</v>
      </c>
      <c r="G23" s="2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42"/>
      <c r="S23" s="142" t="s">
        <v>96</v>
      </c>
    </row>
    <row r="24" spans="1:20" ht="14.25" customHeight="1" thickBot="1" thickTop="1">
      <c r="A24" s="95" t="s">
        <v>258</v>
      </c>
      <c r="B24" s="6">
        <v>33</v>
      </c>
      <c r="C24" s="6">
        <v>0</v>
      </c>
      <c r="D24" s="6">
        <v>0</v>
      </c>
      <c r="E24" s="2">
        <v>0</v>
      </c>
      <c r="F24" s="2">
        <v>0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42"/>
      <c r="S24" s="142" t="s">
        <v>97</v>
      </c>
      <c r="T24" s="148"/>
    </row>
    <row r="25" spans="1:19" ht="14.25" customHeight="1" thickBot="1" thickTop="1">
      <c r="A25" s="95" t="s">
        <v>257</v>
      </c>
      <c r="B25" s="6">
        <v>42</v>
      </c>
      <c r="C25" s="6">
        <v>7</v>
      </c>
      <c r="D25" s="222">
        <v>6</v>
      </c>
      <c r="E25" s="218">
        <v>1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142"/>
      <c r="S25" s="142" t="s">
        <v>91</v>
      </c>
    </row>
    <row r="26" spans="1:20" ht="14.25" customHeight="1" thickBot="1" thickTop="1">
      <c r="A26" s="95" t="s">
        <v>256</v>
      </c>
      <c r="B26" s="6">
        <v>57</v>
      </c>
      <c r="C26" s="6">
        <v>17</v>
      </c>
      <c r="D26" s="220">
        <v>8</v>
      </c>
      <c r="E26" s="219">
        <v>9</v>
      </c>
      <c r="F26" s="2">
        <v>4</v>
      </c>
      <c r="G26" s="2">
        <v>5</v>
      </c>
      <c r="H26" s="3">
        <v>1</v>
      </c>
      <c r="I26" s="3">
        <v>2</v>
      </c>
      <c r="J26" s="3">
        <v>1</v>
      </c>
      <c r="K26" s="3">
        <v>0</v>
      </c>
      <c r="L26" s="164">
        <v>1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182"/>
      <c r="S26" s="142" t="s">
        <v>92</v>
      </c>
      <c r="T26" s="148"/>
    </row>
    <row r="27" spans="1:20" ht="14.25" customHeight="1" thickBot="1" thickTop="1">
      <c r="A27" s="95" t="s">
        <v>255</v>
      </c>
      <c r="B27" s="6">
        <v>47</v>
      </c>
      <c r="C27" s="6">
        <v>18</v>
      </c>
      <c r="D27" s="220">
        <v>8</v>
      </c>
      <c r="E27" s="219">
        <v>10</v>
      </c>
      <c r="F27" s="2">
        <v>4</v>
      </c>
      <c r="G27" s="2">
        <v>6</v>
      </c>
      <c r="H27" s="3">
        <v>3</v>
      </c>
      <c r="I27" s="3">
        <v>1</v>
      </c>
      <c r="J27" s="3">
        <v>1</v>
      </c>
      <c r="K27" s="3">
        <v>0</v>
      </c>
      <c r="L27" s="164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82"/>
      <c r="S27" s="142" t="s">
        <v>93</v>
      </c>
      <c r="T27" s="148"/>
    </row>
    <row r="28" spans="1:19" ht="14.25" customHeight="1" thickBot="1" thickTop="1">
      <c r="A28" s="95" t="s">
        <v>254</v>
      </c>
      <c r="B28" s="6">
        <v>44</v>
      </c>
      <c r="C28" s="6">
        <v>15</v>
      </c>
      <c r="D28" s="6">
        <v>9</v>
      </c>
      <c r="E28" s="2">
        <v>6</v>
      </c>
      <c r="F28" s="2">
        <v>2</v>
      </c>
      <c r="G28" s="2">
        <v>4</v>
      </c>
      <c r="H28" s="3">
        <v>1</v>
      </c>
      <c r="I28" s="3">
        <v>1</v>
      </c>
      <c r="J28" s="3">
        <v>1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142"/>
      <c r="S28" s="142" t="s">
        <v>94</v>
      </c>
    </row>
    <row r="29" spans="1:21" ht="14.25" customHeight="1" thickBot="1" thickTop="1">
      <c r="A29" s="95" t="s">
        <v>253</v>
      </c>
      <c r="B29" s="6">
        <v>55</v>
      </c>
      <c r="C29" s="6">
        <v>18</v>
      </c>
      <c r="D29" s="220">
        <v>4</v>
      </c>
      <c r="E29" s="219">
        <v>14</v>
      </c>
      <c r="F29" s="2">
        <v>2</v>
      </c>
      <c r="G29" s="2">
        <v>12</v>
      </c>
      <c r="H29" s="3">
        <v>1</v>
      </c>
      <c r="I29" s="3">
        <v>2</v>
      </c>
      <c r="J29" s="3">
        <v>2</v>
      </c>
      <c r="K29" s="3">
        <v>0</v>
      </c>
      <c r="L29" s="164">
        <v>4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142"/>
      <c r="S29" s="142" t="s">
        <v>95</v>
      </c>
      <c r="T29" s="148"/>
      <c r="U29" s="148"/>
    </row>
    <row r="30" spans="1:19" ht="14.25" customHeight="1" thickBot="1" thickTop="1">
      <c r="A30" s="95" t="s">
        <v>252</v>
      </c>
      <c r="B30" s="6">
        <v>32</v>
      </c>
      <c r="C30" s="6">
        <v>1</v>
      </c>
      <c r="D30" s="6">
        <v>1</v>
      </c>
      <c r="E30" s="2">
        <v>0</v>
      </c>
      <c r="F30" s="2">
        <v>0</v>
      </c>
      <c r="G30" s="2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42"/>
      <c r="S30" s="142" t="s">
        <v>96</v>
      </c>
    </row>
    <row r="31" spans="1:20" ht="14.25" customHeight="1" thickBot="1" thickTop="1">
      <c r="A31" s="95" t="s">
        <v>251</v>
      </c>
      <c r="B31" s="6">
        <v>33</v>
      </c>
      <c r="C31" s="6">
        <v>2</v>
      </c>
      <c r="D31" s="6">
        <v>0</v>
      </c>
      <c r="E31" s="2">
        <v>0</v>
      </c>
      <c r="F31" s="2">
        <v>0</v>
      </c>
      <c r="G31" s="2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182"/>
      <c r="S31" s="142" t="s">
        <v>97</v>
      </c>
      <c r="T31" s="148"/>
    </row>
    <row r="32" spans="1:22" ht="14.25" customHeight="1" thickBot="1" thickTop="1">
      <c r="A32" s="221" t="s">
        <v>241</v>
      </c>
      <c r="B32" s="6">
        <v>38</v>
      </c>
      <c r="C32" s="6">
        <v>5</v>
      </c>
      <c r="D32" s="6">
        <v>0</v>
      </c>
      <c r="E32" s="2">
        <v>5</v>
      </c>
      <c r="F32" s="2">
        <v>0</v>
      </c>
      <c r="G32" s="2">
        <v>5</v>
      </c>
      <c r="H32" s="3">
        <v>1</v>
      </c>
      <c r="I32" s="3">
        <v>1</v>
      </c>
      <c r="J32" s="3">
        <v>1</v>
      </c>
      <c r="K32" s="3">
        <v>0</v>
      </c>
      <c r="L32" s="3">
        <v>2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42"/>
      <c r="S32" s="142" t="s">
        <v>91</v>
      </c>
      <c r="T32" s="148"/>
      <c r="U32" s="148"/>
      <c r="V32" s="148"/>
    </row>
    <row r="33" spans="1:20" ht="14.25" customHeight="1" thickBot="1" thickTop="1">
      <c r="A33" s="95" t="s">
        <v>242</v>
      </c>
      <c r="B33" s="6">
        <v>64</v>
      </c>
      <c r="C33" s="6">
        <v>22</v>
      </c>
      <c r="D33" s="6">
        <v>10</v>
      </c>
      <c r="E33" s="2">
        <v>12</v>
      </c>
      <c r="F33" s="2">
        <v>4</v>
      </c>
      <c r="G33" s="2">
        <v>8</v>
      </c>
      <c r="H33" s="3">
        <v>1</v>
      </c>
      <c r="I33" s="3">
        <v>2</v>
      </c>
      <c r="J33" s="3">
        <v>1</v>
      </c>
      <c r="K33" s="3">
        <v>0</v>
      </c>
      <c r="L33" s="3">
        <v>3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182"/>
      <c r="S33" s="142" t="s">
        <v>92</v>
      </c>
      <c r="T33" s="148"/>
    </row>
    <row r="34" spans="1:22" ht="14.25" customHeight="1" thickBot="1" thickTop="1">
      <c r="A34" s="95" t="s">
        <v>243</v>
      </c>
      <c r="B34" s="6">
        <v>48</v>
      </c>
      <c r="C34" s="6">
        <v>15</v>
      </c>
      <c r="D34" s="220">
        <v>8</v>
      </c>
      <c r="E34" s="219">
        <v>7</v>
      </c>
      <c r="F34" s="2">
        <v>2</v>
      </c>
      <c r="G34" s="2">
        <v>5</v>
      </c>
      <c r="H34" s="3">
        <v>2</v>
      </c>
      <c r="I34" s="3">
        <v>1</v>
      </c>
      <c r="J34" s="3">
        <v>1</v>
      </c>
      <c r="K34" s="3">
        <v>0</v>
      </c>
      <c r="L34" s="164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82"/>
      <c r="S34" s="142" t="s">
        <v>93</v>
      </c>
      <c r="T34" s="148"/>
      <c r="U34" s="148"/>
      <c r="V34" s="148"/>
    </row>
    <row r="35" spans="1:20" ht="14.25" customHeight="1" thickBot="1" thickTop="1">
      <c r="A35" s="95" t="s">
        <v>244</v>
      </c>
      <c r="B35" s="6">
        <v>60</v>
      </c>
      <c r="C35" s="6">
        <v>23</v>
      </c>
      <c r="D35" s="220">
        <v>9</v>
      </c>
      <c r="E35" s="219">
        <v>14</v>
      </c>
      <c r="F35" s="2">
        <v>2</v>
      </c>
      <c r="G35" s="2">
        <v>12</v>
      </c>
      <c r="H35" s="3">
        <v>1</v>
      </c>
      <c r="I35" s="3">
        <v>3</v>
      </c>
      <c r="J35" s="3">
        <v>4</v>
      </c>
      <c r="K35" s="3">
        <v>0</v>
      </c>
      <c r="L35" s="164">
        <v>4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42"/>
      <c r="S35" s="142" t="s">
        <v>94</v>
      </c>
      <c r="T35" s="148"/>
    </row>
    <row r="36" spans="1:22" ht="14.25" customHeight="1" thickBot="1" thickTop="1">
      <c r="A36" s="95" t="s">
        <v>245</v>
      </c>
      <c r="B36" s="6">
        <v>58</v>
      </c>
      <c r="C36" s="6">
        <v>15</v>
      </c>
      <c r="D36" s="220">
        <v>7</v>
      </c>
      <c r="E36" s="219">
        <v>8</v>
      </c>
      <c r="F36" s="2">
        <v>3</v>
      </c>
      <c r="G36" s="2">
        <v>5</v>
      </c>
      <c r="H36" s="3">
        <v>2</v>
      </c>
      <c r="I36" s="3">
        <v>1</v>
      </c>
      <c r="J36" s="3">
        <v>1</v>
      </c>
      <c r="K36" s="3">
        <v>0</v>
      </c>
      <c r="L36" s="164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42"/>
      <c r="S36" s="142" t="s">
        <v>95</v>
      </c>
      <c r="T36" s="148"/>
      <c r="U36" s="148"/>
      <c r="V36" s="148"/>
    </row>
    <row r="37" spans="1:19" ht="14.25" customHeight="1" thickBot="1" thickTop="1">
      <c r="A37" s="95" t="s">
        <v>246</v>
      </c>
      <c r="B37" s="6">
        <v>48</v>
      </c>
      <c r="C37" s="6">
        <v>5</v>
      </c>
      <c r="D37" s="6">
        <v>5</v>
      </c>
      <c r="E37" s="2">
        <v>0</v>
      </c>
      <c r="F37" s="2">
        <v>0</v>
      </c>
      <c r="G37" s="2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42"/>
      <c r="S37" s="142" t="s">
        <v>96</v>
      </c>
    </row>
    <row r="38" spans="1:20" ht="14.25" customHeight="1" thickBot="1" thickTop="1">
      <c r="A38" s="95" t="s">
        <v>247</v>
      </c>
      <c r="B38" s="6">
        <v>37</v>
      </c>
      <c r="C38" s="6">
        <v>1</v>
      </c>
      <c r="D38" s="6">
        <v>0</v>
      </c>
      <c r="E38" s="2">
        <v>0</v>
      </c>
      <c r="F38" s="2">
        <v>0</v>
      </c>
      <c r="G38" s="2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64">
        <v>0</v>
      </c>
      <c r="O38" s="3">
        <v>0</v>
      </c>
      <c r="P38" s="164">
        <v>1</v>
      </c>
      <c r="Q38" s="3">
        <v>0</v>
      </c>
      <c r="R38" s="182"/>
      <c r="S38" s="142" t="s">
        <v>97</v>
      </c>
      <c r="T38" s="148"/>
    </row>
    <row r="39" spans="1:19" ht="14.25" customHeight="1" thickBot="1" thickTop="1">
      <c r="A39" s="95" t="s">
        <v>248</v>
      </c>
      <c r="B39" s="6">
        <v>37</v>
      </c>
      <c r="C39" s="6">
        <v>9</v>
      </c>
      <c r="D39" s="6">
        <v>0</v>
      </c>
      <c r="E39" s="217">
        <v>0</v>
      </c>
      <c r="F39" s="2">
        <v>0</v>
      </c>
      <c r="G39" s="2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164">
        <v>2</v>
      </c>
      <c r="Q39" s="164">
        <v>7</v>
      </c>
      <c r="R39" s="182"/>
      <c r="S39" s="142" t="s">
        <v>91</v>
      </c>
    </row>
    <row r="40" spans="1:19" ht="14.25" customHeight="1" thickBot="1" thickTop="1">
      <c r="A40" s="95" t="s">
        <v>249</v>
      </c>
      <c r="B40" s="6">
        <v>44</v>
      </c>
      <c r="C40" s="6">
        <v>17</v>
      </c>
      <c r="D40" s="6">
        <v>0</v>
      </c>
      <c r="E40" s="218">
        <v>1</v>
      </c>
      <c r="F40" s="217">
        <v>0</v>
      </c>
      <c r="G40" s="2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164">
        <v>4</v>
      </c>
      <c r="Q40" s="164">
        <v>12</v>
      </c>
      <c r="R40" s="142"/>
      <c r="S40" s="142" t="s">
        <v>92</v>
      </c>
    </row>
    <row r="41" spans="1:19" ht="14.25" customHeight="1" thickBot="1" thickTop="1">
      <c r="A41" s="95" t="s">
        <v>250</v>
      </c>
      <c r="B41" s="6">
        <v>49</v>
      </c>
      <c r="C41" s="6">
        <v>14</v>
      </c>
      <c r="D41" s="216">
        <v>0</v>
      </c>
      <c r="E41" s="217"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164">
        <v>4</v>
      </c>
      <c r="Q41" s="164">
        <v>10</v>
      </c>
      <c r="R41" s="142"/>
      <c r="S41" s="142" t="s">
        <v>93</v>
      </c>
    </row>
    <row r="42" spans="1:19" ht="14.25" customHeight="1" thickBot="1" thickTop="1">
      <c r="A42" s="95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3"/>
      <c r="S42" s="92"/>
    </row>
    <row r="43" ht="14.25" customHeight="1" thickTop="1"/>
    <row r="44" ht="14.25" customHeight="1"/>
    <row r="45" spans="20:22" ht="14.25" customHeight="1">
      <c r="T45" s="93"/>
      <c r="U45" s="93"/>
      <c r="V45" s="93"/>
    </row>
    <row r="46" spans="20:22" ht="14.25" customHeight="1">
      <c r="T46" s="93"/>
      <c r="U46" s="93"/>
      <c r="V46" s="191"/>
    </row>
    <row r="47" spans="20:21" ht="14.25" customHeight="1">
      <c r="T47" s="93"/>
      <c r="U47" s="93"/>
    </row>
    <row r="48" spans="20:21" ht="14.25" customHeight="1">
      <c r="T48" s="93"/>
      <c r="U48" s="93"/>
    </row>
    <row r="49" spans="20:21" ht="14.25" customHeight="1">
      <c r="T49" s="93"/>
      <c r="U49" s="93"/>
    </row>
    <row r="50" spans="20:21" ht="14.25" customHeight="1">
      <c r="T50" s="93"/>
      <c r="U50" s="93"/>
    </row>
    <row r="51" spans="20:21" ht="14.25" customHeight="1">
      <c r="T51" s="93"/>
      <c r="U51" s="93"/>
    </row>
    <row r="52" spans="20:21" ht="14.25" customHeight="1">
      <c r="T52" s="93"/>
      <c r="U52" s="93"/>
    </row>
    <row r="53" spans="20:21" ht="14.25" customHeight="1">
      <c r="T53" s="93"/>
      <c r="U53" s="93"/>
    </row>
    <row r="54" spans="20:23" ht="14.25" customHeight="1">
      <c r="T54" s="191"/>
      <c r="U54" s="191"/>
      <c r="V54" s="191"/>
      <c r="W54" s="191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2" sqref="A12"/>
    </sheetView>
  </sheetViews>
  <sheetFormatPr defaultColWidth="9.140625" defaultRowHeight="12.75"/>
  <cols>
    <col min="1" max="1" width="15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57421875" style="0" customWidth="1"/>
  </cols>
  <sheetData>
    <row r="1" spans="1:17" ht="32.25" customHeight="1" thickBot="1">
      <c r="A1" s="233" t="s">
        <v>35</v>
      </c>
      <c r="B1" s="236"/>
      <c r="C1" s="55"/>
      <c r="D1" s="55" t="s">
        <v>78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Q8">SUM(B12:B42)</f>
        <v>1557</v>
      </c>
      <c r="C8" s="8">
        <f t="shared" si="0"/>
        <v>347</v>
      </c>
      <c r="D8" s="48">
        <f t="shared" si="0"/>
        <v>138</v>
      </c>
      <c r="E8" s="33">
        <f t="shared" si="0"/>
        <v>164</v>
      </c>
      <c r="F8" s="36">
        <f t="shared" si="0"/>
        <v>44</v>
      </c>
      <c r="G8" s="39">
        <f t="shared" si="0"/>
        <v>116</v>
      </c>
      <c r="H8" s="43">
        <f t="shared" si="0"/>
        <v>29</v>
      </c>
      <c r="I8" s="43">
        <f t="shared" si="0"/>
        <v>20</v>
      </c>
      <c r="J8" s="43">
        <f t="shared" si="0"/>
        <v>25</v>
      </c>
      <c r="K8" s="43">
        <f>SUM(K12:K42)</f>
        <v>3</v>
      </c>
      <c r="L8" s="43">
        <f t="shared" si="0"/>
        <v>31</v>
      </c>
      <c r="M8" s="43">
        <f t="shared" si="0"/>
        <v>11</v>
      </c>
      <c r="N8" s="62">
        <f t="shared" si="0"/>
        <v>10</v>
      </c>
      <c r="O8" s="77">
        <f t="shared" si="0"/>
        <v>0</v>
      </c>
      <c r="P8" s="66">
        <f t="shared" si="0"/>
        <v>9</v>
      </c>
      <c r="Q8" s="72">
        <f t="shared" si="0"/>
        <v>26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COUNT($C12:C42)</f>
        <v>31</v>
      </c>
      <c r="D9" s="49">
        <f aca="true" t="shared" si="1" ref="D9:Q9">D8/$C$8</f>
        <v>0.3976945244956772</v>
      </c>
      <c r="E9" s="34">
        <f t="shared" si="1"/>
        <v>0.47262247838616717</v>
      </c>
      <c r="F9" s="37">
        <f t="shared" si="1"/>
        <v>0.12680115273775217</v>
      </c>
      <c r="G9" s="40">
        <f t="shared" si="1"/>
        <v>0.33429394812680113</v>
      </c>
      <c r="H9" s="44">
        <f t="shared" si="1"/>
        <v>0.08357348703170028</v>
      </c>
      <c r="I9" s="44">
        <f t="shared" si="1"/>
        <v>0.05763688760806916</v>
      </c>
      <c r="J9" s="44">
        <f t="shared" si="1"/>
        <v>0.07204610951008646</v>
      </c>
      <c r="K9" s="44">
        <f t="shared" si="1"/>
        <v>0.008645533141210375</v>
      </c>
      <c r="L9" s="44">
        <f t="shared" si="1"/>
        <v>0.0893371757925072</v>
      </c>
      <c r="M9" s="44">
        <f t="shared" si="1"/>
        <v>0.03170028818443804</v>
      </c>
      <c r="N9" s="63">
        <f t="shared" si="1"/>
        <v>0.02881844380403458</v>
      </c>
      <c r="O9" s="78">
        <f t="shared" si="1"/>
        <v>0</v>
      </c>
      <c r="P9" s="67">
        <f t="shared" si="1"/>
        <v>0.025936599423631124</v>
      </c>
      <c r="Q9" s="73">
        <f t="shared" si="1"/>
        <v>0.07492795389048991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50.225806451612904</v>
      </c>
      <c r="C10" s="10">
        <f>C8/C9</f>
        <v>11.193548387096774</v>
      </c>
      <c r="D10" s="50">
        <f aca="true" t="shared" si="2" ref="D10:Q10">D8/$C$9</f>
        <v>4.451612903225806</v>
      </c>
      <c r="E10" s="35">
        <f t="shared" si="2"/>
        <v>5.290322580645161</v>
      </c>
      <c r="F10" s="38">
        <f t="shared" si="2"/>
        <v>1.4193548387096775</v>
      </c>
      <c r="G10" s="41">
        <f t="shared" si="2"/>
        <v>3.7419354838709675</v>
      </c>
      <c r="H10" s="45">
        <f t="shared" si="2"/>
        <v>0.9354838709677419</v>
      </c>
      <c r="I10" s="45">
        <f t="shared" si="2"/>
        <v>0.6451612903225806</v>
      </c>
      <c r="J10" s="45">
        <f t="shared" si="2"/>
        <v>0.8064516129032258</v>
      </c>
      <c r="K10" s="45">
        <f>K8/$C$9</f>
        <v>0.0967741935483871</v>
      </c>
      <c r="L10" s="45">
        <f t="shared" si="2"/>
        <v>1</v>
      </c>
      <c r="M10" s="45">
        <f t="shared" si="2"/>
        <v>0.3548387096774194</v>
      </c>
      <c r="N10" s="64">
        <f t="shared" si="2"/>
        <v>0.3225806451612903</v>
      </c>
      <c r="O10" s="79">
        <f t="shared" si="2"/>
        <v>0</v>
      </c>
      <c r="P10" s="68">
        <f t="shared" si="2"/>
        <v>0.2903225806451613</v>
      </c>
      <c r="Q10" s="74">
        <f t="shared" si="2"/>
        <v>0.8387096774193549</v>
      </c>
      <c r="T10" s="157" t="s">
        <v>61</v>
      </c>
      <c r="U10" s="93"/>
    </row>
    <row r="11" spans="1:51" ht="14.25" customHeight="1" thickBot="1" thickTop="1">
      <c r="A11" s="176" t="s">
        <v>65</v>
      </c>
      <c r="B11" s="177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19" ht="14.25" customHeight="1" thickBot="1" thickTop="1">
      <c r="A12" s="231" t="s">
        <v>301</v>
      </c>
      <c r="B12" s="6">
        <v>41</v>
      </c>
      <c r="C12" s="6">
        <v>4</v>
      </c>
      <c r="D12" s="6">
        <v>4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83"/>
      <c r="S12" s="142" t="s">
        <v>96</v>
      </c>
    </row>
    <row r="13" spans="1:21" ht="14.25" customHeight="1" thickBot="1" thickTop="1">
      <c r="A13" s="193" t="s">
        <v>300</v>
      </c>
      <c r="B13" s="6">
        <v>46</v>
      </c>
      <c r="C13" s="6">
        <v>5</v>
      </c>
      <c r="D13" s="6">
        <v>0</v>
      </c>
      <c r="E13" s="217">
        <v>1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3">
        <v>0</v>
      </c>
      <c r="L13" s="164">
        <v>1</v>
      </c>
      <c r="M13" s="3">
        <v>0</v>
      </c>
      <c r="N13" s="223">
        <v>4</v>
      </c>
      <c r="O13" s="3">
        <v>0</v>
      </c>
      <c r="P13" s="3">
        <v>0</v>
      </c>
      <c r="Q13" s="3">
        <v>0</v>
      </c>
      <c r="R13" s="183"/>
      <c r="S13" s="142" t="s">
        <v>97</v>
      </c>
      <c r="T13" s="148"/>
      <c r="U13" s="148"/>
    </row>
    <row r="14" spans="1:21" ht="14.25" customHeight="1" thickBot="1" thickTop="1">
      <c r="A14" s="226" t="s">
        <v>299</v>
      </c>
      <c r="B14" s="6">
        <v>48</v>
      </c>
      <c r="C14" s="6">
        <v>8</v>
      </c>
      <c r="D14" s="6">
        <v>0</v>
      </c>
      <c r="E14" s="2">
        <v>8</v>
      </c>
      <c r="F14" s="2">
        <v>1</v>
      </c>
      <c r="G14" s="2">
        <v>7</v>
      </c>
      <c r="H14" s="3">
        <v>1</v>
      </c>
      <c r="I14" s="3">
        <v>1</v>
      </c>
      <c r="J14" s="3">
        <v>1</v>
      </c>
      <c r="K14" s="3">
        <v>0</v>
      </c>
      <c r="L14" s="3">
        <v>3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183"/>
      <c r="S14" s="142" t="s">
        <v>91</v>
      </c>
      <c r="T14" s="148"/>
      <c r="U14" s="148"/>
    </row>
    <row r="15" spans="1:21" ht="14.25" customHeight="1" thickBot="1" thickTop="1">
      <c r="A15" s="230" t="s">
        <v>298</v>
      </c>
      <c r="B15" s="6">
        <v>63</v>
      </c>
      <c r="C15" s="6">
        <v>19</v>
      </c>
      <c r="D15" s="216">
        <v>0</v>
      </c>
      <c r="E15" s="219">
        <v>19</v>
      </c>
      <c r="F15" s="2">
        <v>3</v>
      </c>
      <c r="G15" s="2">
        <v>16</v>
      </c>
      <c r="H15" s="3">
        <v>1</v>
      </c>
      <c r="I15" s="3">
        <v>1</v>
      </c>
      <c r="J15" s="3">
        <v>3</v>
      </c>
      <c r="K15" s="3">
        <v>0</v>
      </c>
      <c r="L15" s="164">
        <v>11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83"/>
      <c r="S15" s="142" t="s">
        <v>92</v>
      </c>
      <c r="T15" s="148"/>
      <c r="U15" s="148"/>
    </row>
    <row r="16" spans="1:21" ht="14.25" customHeight="1" thickBot="1" thickTop="1">
      <c r="A16" s="103" t="s">
        <v>297</v>
      </c>
      <c r="B16" s="6">
        <v>60</v>
      </c>
      <c r="C16" s="6">
        <v>17</v>
      </c>
      <c r="D16" s="6">
        <v>9</v>
      </c>
      <c r="E16" s="2">
        <v>8</v>
      </c>
      <c r="F16" s="2">
        <v>2</v>
      </c>
      <c r="G16" s="2">
        <v>6</v>
      </c>
      <c r="H16" s="3">
        <v>2</v>
      </c>
      <c r="I16" s="3">
        <v>1</v>
      </c>
      <c r="J16" s="3">
        <v>1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183"/>
      <c r="S16" s="142" t="s">
        <v>93</v>
      </c>
      <c r="T16" s="148"/>
      <c r="U16" s="148"/>
    </row>
    <row r="17" spans="1:19" ht="14.25" customHeight="1" thickBot="1" thickTop="1">
      <c r="A17" s="103" t="s">
        <v>296</v>
      </c>
      <c r="B17" s="6">
        <v>51</v>
      </c>
      <c r="C17" s="6">
        <v>15</v>
      </c>
      <c r="D17" s="6">
        <v>8</v>
      </c>
      <c r="E17" s="2">
        <v>7</v>
      </c>
      <c r="F17" s="2">
        <v>3</v>
      </c>
      <c r="G17" s="2">
        <v>3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183"/>
      <c r="S17" s="142" t="s">
        <v>94</v>
      </c>
    </row>
    <row r="18" spans="1:19" ht="14.25" customHeight="1" thickBot="1" thickTop="1">
      <c r="A18" s="179" t="s">
        <v>295</v>
      </c>
      <c r="B18" s="6">
        <v>58</v>
      </c>
      <c r="C18" s="6">
        <v>18</v>
      </c>
      <c r="D18" s="6">
        <v>10</v>
      </c>
      <c r="E18" s="2">
        <v>8</v>
      </c>
      <c r="F18" s="2">
        <v>2</v>
      </c>
      <c r="G18" s="2">
        <v>6</v>
      </c>
      <c r="H18" s="3">
        <v>3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83"/>
      <c r="S18" s="142" t="s">
        <v>95</v>
      </c>
    </row>
    <row r="19" spans="1:19" ht="14.25" customHeight="1" thickBot="1" thickTop="1">
      <c r="A19" s="179" t="s">
        <v>294</v>
      </c>
      <c r="B19" s="6">
        <v>37</v>
      </c>
      <c r="C19" s="6">
        <v>3</v>
      </c>
      <c r="D19" s="6">
        <v>3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83"/>
      <c r="S19" s="142" t="s">
        <v>96</v>
      </c>
    </row>
    <row r="20" spans="1:20" ht="14.25" customHeight="1" thickBot="1" thickTop="1">
      <c r="A20" s="142" t="s">
        <v>293</v>
      </c>
      <c r="B20" s="6">
        <v>39</v>
      </c>
      <c r="C20" s="6">
        <v>1</v>
      </c>
      <c r="D20" s="6">
        <v>0</v>
      </c>
      <c r="E20" s="2">
        <v>0</v>
      </c>
      <c r="F20" s="2">
        <v>0</v>
      </c>
      <c r="G20" s="2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183"/>
      <c r="S20" s="142" t="s">
        <v>97</v>
      </c>
      <c r="T20" s="148"/>
    </row>
    <row r="21" spans="1:21" ht="14.25" customHeight="1" thickBot="1" thickTop="1">
      <c r="A21" s="226" t="s">
        <v>292</v>
      </c>
      <c r="B21" s="6">
        <v>43</v>
      </c>
      <c r="C21" s="6">
        <v>5</v>
      </c>
      <c r="D21" s="6">
        <v>0</v>
      </c>
      <c r="E21" s="2">
        <v>5</v>
      </c>
      <c r="F21" s="2">
        <v>0</v>
      </c>
      <c r="G21" s="2">
        <v>5</v>
      </c>
      <c r="H21" s="3">
        <v>1</v>
      </c>
      <c r="I21" s="3">
        <v>1</v>
      </c>
      <c r="J21" s="3">
        <v>1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83"/>
      <c r="S21" s="142" t="s">
        <v>91</v>
      </c>
      <c r="T21" s="148"/>
      <c r="U21" s="148"/>
    </row>
    <row r="22" spans="1:19" ht="14.25" customHeight="1" thickBot="1" thickTop="1">
      <c r="A22" s="193" t="s">
        <v>291</v>
      </c>
      <c r="B22" s="6">
        <v>62</v>
      </c>
      <c r="C22" s="6">
        <v>22</v>
      </c>
      <c r="D22" s="220">
        <v>13</v>
      </c>
      <c r="E22" s="219">
        <v>9</v>
      </c>
      <c r="F22" s="2">
        <v>4</v>
      </c>
      <c r="G22" s="2">
        <v>5</v>
      </c>
      <c r="H22" s="3">
        <v>0</v>
      </c>
      <c r="I22" s="3">
        <v>1</v>
      </c>
      <c r="J22" s="3">
        <v>1</v>
      </c>
      <c r="K22" s="3">
        <v>1</v>
      </c>
      <c r="L22" s="164">
        <v>1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183"/>
      <c r="S22" s="142" t="s">
        <v>92</v>
      </c>
    </row>
    <row r="23" spans="1:19" ht="14.25" customHeight="1" thickBot="1" thickTop="1">
      <c r="A23" s="103" t="s">
        <v>290</v>
      </c>
      <c r="B23" s="6">
        <v>56</v>
      </c>
      <c r="C23" s="6">
        <v>15</v>
      </c>
      <c r="D23" s="220">
        <v>7</v>
      </c>
      <c r="E23" s="219">
        <v>8</v>
      </c>
      <c r="F23" s="2">
        <v>3</v>
      </c>
      <c r="G23" s="2">
        <v>5</v>
      </c>
      <c r="H23" s="3">
        <v>2</v>
      </c>
      <c r="I23" s="3">
        <v>1</v>
      </c>
      <c r="J23" s="3">
        <v>1</v>
      </c>
      <c r="K23" s="3">
        <v>0</v>
      </c>
      <c r="L23" s="164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83"/>
      <c r="S23" s="142" t="s">
        <v>93</v>
      </c>
    </row>
    <row r="24" spans="1:20" ht="14.25" customHeight="1" thickBot="1" thickTop="1">
      <c r="A24" s="103" t="s">
        <v>289</v>
      </c>
      <c r="B24" s="6">
        <v>73</v>
      </c>
      <c r="C24" s="6">
        <v>26</v>
      </c>
      <c r="D24" s="6">
        <v>18</v>
      </c>
      <c r="E24" s="2">
        <v>8</v>
      </c>
      <c r="F24" s="2">
        <v>3</v>
      </c>
      <c r="G24" s="2">
        <v>5</v>
      </c>
      <c r="H24" s="3">
        <v>2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83"/>
      <c r="S24" s="142" t="s">
        <v>94</v>
      </c>
      <c r="T24" s="148"/>
    </row>
    <row r="25" spans="1:19" ht="14.25" customHeight="1" thickBot="1" thickTop="1">
      <c r="A25" s="179" t="s">
        <v>288</v>
      </c>
      <c r="B25" s="6">
        <v>61</v>
      </c>
      <c r="C25" s="6">
        <v>19</v>
      </c>
      <c r="D25" s="6">
        <v>10</v>
      </c>
      <c r="E25" s="2">
        <v>9</v>
      </c>
      <c r="F25" s="2">
        <v>3</v>
      </c>
      <c r="G25" s="2">
        <v>6</v>
      </c>
      <c r="H25" s="3">
        <v>2</v>
      </c>
      <c r="I25" s="3">
        <v>2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83"/>
      <c r="S25" s="142" t="s">
        <v>95</v>
      </c>
    </row>
    <row r="26" spans="1:19" ht="14.25" customHeight="1" thickBot="1" thickTop="1">
      <c r="A26" s="179" t="s">
        <v>287</v>
      </c>
      <c r="B26" s="6">
        <v>36</v>
      </c>
      <c r="C26" s="6">
        <v>4</v>
      </c>
      <c r="D26" s="6">
        <v>4</v>
      </c>
      <c r="E26" s="2">
        <v>0</v>
      </c>
      <c r="F26" s="2">
        <v>0</v>
      </c>
      <c r="G26" s="2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83"/>
      <c r="S26" s="142" t="s">
        <v>96</v>
      </c>
    </row>
    <row r="27" spans="1:21" ht="14.25" customHeight="1" thickBot="1" thickTop="1">
      <c r="A27" s="142" t="s">
        <v>286</v>
      </c>
      <c r="B27" s="6">
        <v>39</v>
      </c>
      <c r="C27" s="6">
        <v>1</v>
      </c>
      <c r="D27" s="6">
        <v>0</v>
      </c>
      <c r="E27" s="2">
        <v>0</v>
      </c>
      <c r="F27" s="2">
        <v>0</v>
      </c>
      <c r="G27" s="2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183"/>
      <c r="S27" s="142" t="s">
        <v>97</v>
      </c>
      <c r="T27" s="148"/>
      <c r="U27" s="148"/>
    </row>
    <row r="28" spans="1:19" ht="14.25" customHeight="1" thickBot="1" thickTop="1">
      <c r="A28" s="226" t="s">
        <v>285</v>
      </c>
      <c r="B28" s="6">
        <v>45</v>
      </c>
      <c r="C28" s="6">
        <v>7</v>
      </c>
      <c r="D28" s="6">
        <v>0</v>
      </c>
      <c r="E28" s="2">
        <v>7</v>
      </c>
      <c r="F28" s="2">
        <v>1</v>
      </c>
      <c r="G28" s="2">
        <v>6</v>
      </c>
      <c r="H28" s="3">
        <v>1</v>
      </c>
      <c r="I28" s="3">
        <v>1</v>
      </c>
      <c r="J28" s="3">
        <v>1</v>
      </c>
      <c r="K28" s="3">
        <v>0</v>
      </c>
      <c r="L28" s="3">
        <v>3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83"/>
      <c r="S28" s="142" t="s">
        <v>91</v>
      </c>
    </row>
    <row r="29" spans="1:20" ht="14.25" customHeight="1" thickBot="1" thickTop="1">
      <c r="A29" s="193" t="s">
        <v>284</v>
      </c>
      <c r="B29" s="6">
        <v>60</v>
      </c>
      <c r="C29" s="6">
        <v>17</v>
      </c>
      <c r="D29" s="6">
        <v>11</v>
      </c>
      <c r="E29" s="2">
        <v>6</v>
      </c>
      <c r="F29" s="2">
        <v>3</v>
      </c>
      <c r="G29" s="2">
        <v>3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83"/>
      <c r="S29" s="142" t="s">
        <v>92</v>
      </c>
      <c r="T29" s="148"/>
    </row>
    <row r="30" spans="1:19" ht="14.25" customHeight="1" thickBot="1" thickTop="1">
      <c r="A30" s="103" t="s">
        <v>283</v>
      </c>
      <c r="B30" s="6">
        <v>54</v>
      </c>
      <c r="C30" s="6">
        <v>14</v>
      </c>
      <c r="D30" s="6">
        <v>8</v>
      </c>
      <c r="E30" s="2">
        <v>6</v>
      </c>
      <c r="F30" s="2">
        <v>2</v>
      </c>
      <c r="G30" s="2">
        <v>4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83"/>
      <c r="S30" s="142" t="s">
        <v>93</v>
      </c>
    </row>
    <row r="31" spans="1:19" ht="14.25" customHeight="1" thickBot="1" thickTop="1">
      <c r="A31" s="103" t="s">
        <v>282</v>
      </c>
      <c r="B31" s="6">
        <v>50</v>
      </c>
      <c r="C31" s="6">
        <v>15</v>
      </c>
      <c r="D31" s="229">
        <v>0</v>
      </c>
      <c r="E31" s="227">
        <v>0</v>
      </c>
      <c r="F31" s="2">
        <v>0</v>
      </c>
      <c r="G31" s="2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228">
        <v>4</v>
      </c>
      <c r="Q31" s="228">
        <v>11</v>
      </c>
      <c r="R31" s="183"/>
      <c r="S31" s="142" t="s">
        <v>94</v>
      </c>
    </row>
    <row r="32" spans="1:19" ht="14.25" customHeight="1" thickBot="1" thickTop="1">
      <c r="A32" s="179" t="s">
        <v>281</v>
      </c>
      <c r="B32" s="6">
        <v>60</v>
      </c>
      <c r="C32" s="6">
        <v>17</v>
      </c>
      <c r="D32" s="216">
        <v>0</v>
      </c>
      <c r="E32" s="218">
        <v>1</v>
      </c>
      <c r="F32" s="2">
        <v>1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164">
        <v>3</v>
      </c>
      <c r="Q32" s="164">
        <v>13</v>
      </c>
      <c r="R32" s="183"/>
      <c r="S32" s="142" t="s">
        <v>95</v>
      </c>
    </row>
    <row r="33" spans="1:19" ht="14.25" customHeight="1" thickBot="1" thickTop="1">
      <c r="A33" s="179" t="s">
        <v>280</v>
      </c>
      <c r="B33" s="6">
        <v>37</v>
      </c>
      <c r="C33" s="6">
        <v>1</v>
      </c>
      <c r="D33" s="6">
        <v>1</v>
      </c>
      <c r="E33" s="2">
        <v>0</v>
      </c>
      <c r="F33" s="2">
        <v>0</v>
      </c>
      <c r="G33" s="2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83"/>
      <c r="S33" s="142" t="s">
        <v>96</v>
      </c>
    </row>
    <row r="34" spans="1:20" ht="14.25" customHeight="1" thickBot="1" thickTop="1">
      <c r="A34" s="142" t="s">
        <v>279</v>
      </c>
      <c r="B34" s="6">
        <v>42</v>
      </c>
      <c r="C34" s="6">
        <v>3</v>
      </c>
      <c r="D34" s="6">
        <v>0</v>
      </c>
      <c r="E34" s="217">
        <v>1</v>
      </c>
      <c r="F34" s="2">
        <v>0</v>
      </c>
      <c r="G34" s="2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223">
        <v>2</v>
      </c>
      <c r="O34" s="3">
        <v>0</v>
      </c>
      <c r="P34" s="3">
        <v>0</v>
      </c>
      <c r="Q34" s="3">
        <v>0</v>
      </c>
      <c r="R34" s="183"/>
      <c r="S34" s="142" t="s">
        <v>97</v>
      </c>
      <c r="T34" s="148"/>
    </row>
    <row r="35" spans="1:19" ht="14.25" customHeight="1" thickBot="1" thickTop="1">
      <c r="A35" s="226" t="s">
        <v>271</v>
      </c>
      <c r="B35" s="6">
        <v>48</v>
      </c>
      <c r="C35" s="6">
        <v>8</v>
      </c>
      <c r="D35" s="6">
        <v>0</v>
      </c>
      <c r="E35" s="2">
        <v>8</v>
      </c>
      <c r="F35" s="2">
        <v>0</v>
      </c>
      <c r="G35" s="2">
        <v>8</v>
      </c>
      <c r="H35" s="3">
        <v>1</v>
      </c>
      <c r="I35" s="3">
        <v>1</v>
      </c>
      <c r="J35" s="3">
        <v>1</v>
      </c>
      <c r="K35" s="3">
        <v>0</v>
      </c>
      <c r="L35" s="3">
        <v>2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183"/>
      <c r="S35" s="142" t="s">
        <v>91</v>
      </c>
    </row>
    <row r="36" spans="1:19" ht="14.25" customHeight="1" thickBot="1" thickTop="1">
      <c r="A36" s="193" t="s">
        <v>272</v>
      </c>
      <c r="B36" s="6">
        <v>59</v>
      </c>
      <c r="C36" s="6">
        <v>17</v>
      </c>
      <c r="D36" s="6">
        <v>10</v>
      </c>
      <c r="E36" s="2">
        <v>7</v>
      </c>
      <c r="F36" s="2">
        <v>4</v>
      </c>
      <c r="G36" s="2">
        <v>3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83"/>
      <c r="S36" s="142" t="s">
        <v>92</v>
      </c>
    </row>
    <row r="37" spans="1:19" ht="14.25" customHeight="1" thickBot="1" thickTop="1">
      <c r="A37" s="103" t="s">
        <v>273</v>
      </c>
      <c r="B37" s="6">
        <v>56</v>
      </c>
      <c r="C37" s="6">
        <v>17</v>
      </c>
      <c r="D37" s="220">
        <v>9</v>
      </c>
      <c r="E37" s="219">
        <v>8</v>
      </c>
      <c r="F37" s="2">
        <v>3</v>
      </c>
      <c r="G37" s="2">
        <v>5</v>
      </c>
      <c r="H37" s="3">
        <v>2</v>
      </c>
      <c r="I37" s="3">
        <v>1</v>
      </c>
      <c r="J37" s="3">
        <v>1</v>
      </c>
      <c r="K37" s="3">
        <v>0</v>
      </c>
      <c r="L37" s="164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83"/>
      <c r="S37" s="142" t="s">
        <v>93</v>
      </c>
    </row>
    <row r="38" spans="1:19" ht="14.25" customHeight="1" thickBot="1" thickTop="1">
      <c r="A38" s="103" t="s">
        <v>274</v>
      </c>
      <c r="B38" s="6">
        <v>44</v>
      </c>
      <c r="C38" s="6">
        <v>15</v>
      </c>
      <c r="D38" s="6">
        <v>8</v>
      </c>
      <c r="E38" s="2">
        <v>7</v>
      </c>
      <c r="F38" s="2">
        <v>3</v>
      </c>
      <c r="G38" s="2">
        <v>4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83"/>
      <c r="S38" s="142" t="s">
        <v>94</v>
      </c>
    </row>
    <row r="39" spans="1:19" ht="14.25" customHeight="1" thickBot="1" thickTop="1">
      <c r="A39" s="179" t="s">
        <v>275</v>
      </c>
      <c r="B39" s="6">
        <v>57</v>
      </c>
      <c r="C39" s="6">
        <v>17</v>
      </c>
      <c r="D39" s="220">
        <v>5</v>
      </c>
      <c r="E39" s="218">
        <v>8</v>
      </c>
      <c r="F39" s="2">
        <v>2</v>
      </c>
      <c r="G39" s="2">
        <v>6</v>
      </c>
      <c r="H39" s="3">
        <v>2</v>
      </c>
      <c r="I39" s="3">
        <v>1</v>
      </c>
      <c r="J39" s="3">
        <v>2</v>
      </c>
      <c r="K39" s="3">
        <v>0</v>
      </c>
      <c r="L39" s="164">
        <v>1</v>
      </c>
      <c r="M39" s="3">
        <v>0</v>
      </c>
      <c r="N39" s="3">
        <v>0</v>
      </c>
      <c r="O39" s="3">
        <v>0</v>
      </c>
      <c r="P39" s="164">
        <v>2</v>
      </c>
      <c r="Q39" s="164">
        <v>2</v>
      </c>
      <c r="R39" s="183"/>
      <c r="S39" s="142" t="s">
        <v>95</v>
      </c>
    </row>
    <row r="40" spans="1:19" ht="14.25" customHeight="1" thickBot="1" thickTop="1">
      <c r="A40" s="225" t="s">
        <v>276</v>
      </c>
      <c r="B40" s="6">
        <v>42</v>
      </c>
      <c r="C40" s="6">
        <v>6</v>
      </c>
      <c r="D40" s="216">
        <v>0</v>
      </c>
      <c r="E40" s="217">
        <v>6</v>
      </c>
      <c r="F40" s="2">
        <v>0</v>
      </c>
      <c r="G40" s="2">
        <v>6</v>
      </c>
      <c r="H40" s="3">
        <v>1</v>
      </c>
      <c r="I40" s="3">
        <v>0</v>
      </c>
      <c r="J40" s="3">
        <v>2</v>
      </c>
      <c r="K40" s="3">
        <v>0</v>
      </c>
      <c r="L40" s="3">
        <v>1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183"/>
      <c r="S40" s="142" t="s">
        <v>96</v>
      </c>
    </row>
    <row r="41" spans="1:20" ht="14.25" customHeight="1" thickBot="1" thickTop="1">
      <c r="A41" s="142" t="s">
        <v>277</v>
      </c>
      <c r="B41" s="6">
        <v>39</v>
      </c>
      <c r="C41" s="6">
        <v>3</v>
      </c>
      <c r="D41" s="6">
        <v>0</v>
      </c>
      <c r="E41" s="217">
        <v>1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164">
        <v>1</v>
      </c>
      <c r="N41" s="223">
        <v>2</v>
      </c>
      <c r="O41" s="3">
        <v>0</v>
      </c>
      <c r="P41" s="3">
        <v>0</v>
      </c>
      <c r="Q41" s="3">
        <v>0</v>
      </c>
      <c r="R41" s="183"/>
      <c r="S41" s="142" t="s">
        <v>97</v>
      </c>
      <c r="T41" s="148"/>
    </row>
    <row r="42" spans="1:19" ht="14.25" customHeight="1" thickBot="1" thickTop="1">
      <c r="A42" s="215" t="s">
        <v>278</v>
      </c>
      <c r="B42" s="6">
        <v>51</v>
      </c>
      <c r="C42" s="6">
        <v>8</v>
      </c>
      <c r="D42" s="6">
        <v>0</v>
      </c>
      <c r="E42" s="2">
        <v>8</v>
      </c>
      <c r="F42" s="2">
        <v>1</v>
      </c>
      <c r="G42" s="2">
        <v>7</v>
      </c>
      <c r="H42" s="3">
        <v>1</v>
      </c>
      <c r="I42" s="3">
        <v>1</v>
      </c>
      <c r="J42" s="3">
        <v>1</v>
      </c>
      <c r="K42" s="3">
        <v>0</v>
      </c>
      <c r="L42" s="3">
        <v>4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183"/>
      <c r="S42" s="142" t="s">
        <v>91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7" max="7" width="8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233" t="s">
        <v>35</v>
      </c>
      <c r="B1" s="236"/>
      <c r="C1" s="55"/>
      <c r="D1" s="55" t="s">
        <v>79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Q8">SUM(B12:B47)</f>
        <v>1469</v>
      </c>
      <c r="C8" s="8">
        <f t="shared" si="0"/>
        <v>338</v>
      </c>
      <c r="D8" s="48">
        <f t="shared" si="0"/>
        <v>165</v>
      </c>
      <c r="E8" s="33">
        <f t="shared" si="0"/>
        <v>137</v>
      </c>
      <c r="F8" s="36">
        <f t="shared" si="0"/>
        <v>44</v>
      </c>
      <c r="G8" s="39">
        <f t="shared" si="0"/>
        <v>92</v>
      </c>
      <c r="H8" s="43">
        <f t="shared" si="0"/>
        <v>22</v>
      </c>
      <c r="I8" s="43">
        <f t="shared" si="0"/>
        <v>20</v>
      </c>
      <c r="J8" s="43">
        <f t="shared" si="0"/>
        <v>21</v>
      </c>
      <c r="K8" s="43">
        <f>SUM(K12:K47)</f>
        <v>4</v>
      </c>
      <c r="L8" s="43">
        <f t="shared" si="0"/>
        <v>18</v>
      </c>
      <c r="M8" s="43">
        <f t="shared" si="0"/>
        <v>8</v>
      </c>
      <c r="N8" s="62">
        <f t="shared" si="0"/>
        <v>2</v>
      </c>
      <c r="O8" s="77">
        <f t="shared" si="0"/>
        <v>0</v>
      </c>
      <c r="P8" s="66">
        <f t="shared" si="0"/>
        <v>22</v>
      </c>
      <c r="Q8" s="72">
        <f t="shared" si="0"/>
        <v>12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COUNT($C12:C47)</f>
        <v>31</v>
      </c>
      <c r="D9" s="49">
        <f aca="true" t="shared" si="1" ref="D9:Q9">D8/$C$8</f>
        <v>0.4881656804733728</v>
      </c>
      <c r="E9" s="34">
        <f t="shared" si="1"/>
        <v>0.40532544378698226</v>
      </c>
      <c r="F9" s="37">
        <f t="shared" si="1"/>
        <v>0.1301775147928994</v>
      </c>
      <c r="G9" s="40">
        <f t="shared" si="1"/>
        <v>0.27218934911242604</v>
      </c>
      <c r="H9" s="44">
        <f t="shared" si="1"/>
        <v>0.0650887573964497</v>
      </c>
      <c r="I9" s="44">
        <f t="shared" si="1"/>
        <v>0.05917159763313609</v>
      </c>
      <c r="J9" s="44">
        <f t="shared" si="1"/>
        <v>0.0621301775147929</v>
      </c>
      <c r="K9" s="44">
        <f t="shared" si="1"/>
        <v>0.011834319526627219</v>
      </c>
      <c r="L9" s="44">
        <f t="shared" si="1"/>
        <v>0.05325443786982249</v>
      </c>
      <c r="M9" s="44">
        <f t="shared" si="1"/>
        <v>0.023668639053254437</v>
      </c>
      <c r="N9" s="63">
        <f t="shared" si="1"/>
        <v>0.005917159763313609</v>
      </c>
      <c r="O9" s="78">
        <f t="shared" si="1"/>
        <v>0</v>
      </c>
      <c r="P9" s="67">
        <f t="shared" si="1"/>
        <v>0.0650887573964497</v>
      </c>
      <c r="Q9" s="73">
        <f t="shared" si="1"/>
        <v>0.03550295857988166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47.38709677419355</v>
      </c>
      <c r="C10" s="10">
        <f>C8/C9</f>
        <v>10.903225806451612</v>
      </c>
      <c r="D10" s="50">
        <f aca="true" t="shared" si="2" ref="D10:Q10">D8/$C$9</f>
        <v>5.32258064516129</v>
      </c>
      <c r="E10" s="35">
        <f t="shared" si="2"/>
        <v>4.419354838709677</v>
      </c>
      <c r="F10" s="38">
        <f t="shared" si="2"/>
        <v>1.4193548387096775</v>
      </c>
      <c r="G10" s="41">
        <f t="shared" si="2"/>
        <v>2.967741935483871</v>
      </c>
      <c r="H10" s="45">
        <f t="shared" si="2"/>
        <v>0.7096774193548387</v>
      </c>
      <c r="I10" s="45">
        <f t="shared" si="2"/>
        <v>0.6451612903225806</v>
      </c>
      <c r="J10" s="45">
        <f t="shared" si="2"/>
        <v>0.6774193548387096</v>
      </c>
      <c r="K10" s="45">
        <f>K8/$C$9</f>
        <v>0.12903225806451613</v>
      </c>
      <c r="L10" s="45">
        <f t="shared" si="2"/>
        <v>0.5806451612903226</v>
      </c>
      <c r="M10" s="45">
        <f t="shared" si="2"/>
        <v>0.25806451612903225</v>
      </c>
      <c r="N10" s="64">
        <f t="shared" si="2"/>
        <v>0.06451612903225806</v>
      </c>
      <c r="O10" s="79">
        <f t="shared" si="2"/>
        <v>0</v>
      </c>
      <c r="P10" s="68">
        <f t="shared" si="2"/>
        <v>0.7096774193548387</v>
      </c>
      <c r="Q10" s="74">
        <f t="shared" si="2"/>
        <v>0.3870967741935484</v>
      </c>
      <c r="T10" s="157" t="s">
        <v>61</v>
      </c>
      <c r="U10" s="93"/>
    </row>
    <row r="11" spans="1:51" ht="14.25" customHeight="1" thickBot="1" thickTop="1">
      <c r="A11" s="176" t="s">
        <v>65</v>
      </c>
      <c r="B11" s="177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19" ht="14.25" customHeight="1" thickBot="1" thickTop="1">
      <c r="A12" s="115" t="s">
        <v>332</v>
      </c>
      <c r="B12" s="6">
        <v>57</v>
      </c>
      <c r="C12" s="6">
        <v>18</v>
      </c>
      <c r="D12" s="6">
        <v>10</v>
      </c>
      <c r="E12" s="2">
        <v>8</v>
      </c>
      <c r="F12" s="2">
        <v>3</v>
      </c>
      <c r="G12" s="2">
        <v>5</v>
      </c>
      <c r="H12" s="3">
        <v>2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182"/>
      <c r="S12" s="142" t="s">
        <v>93</v>
      </c>
    </row>
    <row r="13" spans="1:19" ht="14.25" customHeight="1" thickBot="1" thickTop="1">
      <c r="A13" s="165" t="s">
        <v>331</v>
      </c>
      <c r="B13" s="6">
        <v>54</v>
      </c>
      <c r="C13" s="6">
        <v>18</v>
      </c>
      <c r="D13" s="6">
        <v>11</v>
      </c>
      <c r="E13" s="2">
        <v>7</v>
      </c>
      <c r="F13" s="2">
        <v>2</v>
      </c>
      <c r="G13" s="2">
        <v>5</v>
      </c>
      <c r="H13" s="3">
        <v>1</v>
      </c>
      <c r="I13" s="3">
        <v>1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82"/>
      <c r="S13" s="142" t="s">
        <v>94</v>
      </c>
    </row>
    <row r="14" spans="1:21" ht="14.25" customHeight="1" thickBot="1" thickTop="1">
      <c r="A14" s="115" t="s">
        <v>330</v>
      </c>
      <c r="B14" s="6">
        <v>54</v>
      </c>
      <c r="C14" s="6">
        <v>16</v>
      </c>
      <c r="D14" s="220">
        <v>9</v>
      </c>
      <c r="E14" s="219">
        <v>7</v>
      </c>
      <c r="F14" s="2">
        <v>2</v>
      </c>
      <c r="G14" s="2">
        <v>5</v>
      </c>
      <c r="H14" s="3">
        <v>1</v>
      </c>
      <c r="I14" s="3">
        <v>1</v>
      </c>
      <c r="J14" s="3">
        <v>1</v>
      </c>
      <c r="K14" s="3">
        <v>0</v>
      </c>
      <c r="L14" s="164">
        <v>1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182"/>
      <c r="S14" s="142" t="s">
        <v>95</v>
      </c>
      <c r="T14" s="148"/>
      <c r="U14" s="148"/>
    </row>
    <row r="15" spans="1:19" ht="14.25" customHeight="1" thickBot="1" thickTop="1">
      <c r="A15" s="103" t="s">
        <v>329</v>
      </c>
      <c r="B15" s="6">
        <v>42</v>
      </c>
      <c r="C15" s="6">
        <v>2</v>
      </c>
      <c r="D15" s="6">
        <v>2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82"/>
      <c r="S15" s="142" t="s">
        <v>96</v>
      </c>
    </row>
    <row r="16" spans="1:20" ht="14.25" customHeight="1" thickBot="1" thickTop="1">
      <c r="A16" s="165" t="s">
        <v>328</v>
      </c>
      <c r="B16" s="6">
        <v>39</v>
      </c>
      <c r="C16" s="6">
        <v>1</v>
      </c>
      <c r="D16" s="6">
        <v>0</v>
      </c>
      <c r="E16" s="217">
        <v>1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164">
        <v>1</v>
      </c>
      <c r="M16" s="3">
        <v>0</v>
      </c>
      <c r="N16" s="164">
        <v>0</v>
      </c>
      <c r="O16" s="3">
        <v>0</v>
      </c>
      <c r="P16" s="3">
        <v>0</v>
      </c>
      <c r="Q16" s="3">
        <v>0</v>
      </c>
      <c r="R16" s="182"/>
      <c r="S16" s="142" t="s">
        <v>97</v>
      </c>
      <c r="T16" s="148"/>
    </row>
    <row r="17" spans="1:19" ht="14.25" customHeight="1" thickBot="1" thickTop="1">
      <c r="A17" s="164" t="s">
        <v>327</v>
      </c>
      <c r="B17" s="6">
        <v>43</v>
      </c>
      <c r="C17" s="6">
        <v>7</v>
      </c>
      <c r="D17" s="6">
        <v>0</v>
      </c>
      <c r="E17" s="2">
        <v>7</v>
      </c>
      <c r="F17" s="2">
        <v>0</v>
      </c>
      <c r="G17" s="2">
        <v>7</v>
      </c>
      <c r="H17" s="3">
        <v>1</v>
      </c>
      <c r="I17" s="3">
        <v>1</v>
      </c>
      <c r="J17" s="3">
        <v>1</v>
      </c>
      <c r="K17" s="3">
        <v>0</v>
      </c>
      <c r="L17" s="3">
        <v>4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82"/>
      <c r="S17" s="142" t="s">
        <v>91</v>
      </c>
    </row>
    <row r="18" spans="1:21" ht="14.25" customHeight="1" thickBot="1" thickTop="1">
      <c r="A18" s="165" t="s">
        <v>326</v>
      </c>
      <c r="B18" s="6">
        <v>52</v>
      </c>
      <c r="C18" s="6">
        <v>15</v>
      </c>
      <c r="D18" s="6">
        <v>11</v>
      </c>
      <c r="E18" s="2">
        <v>4</v>
      </c>
      <c r="F18" s="2">
        <v>2</v>
      </c>
      <c r="G18" s="2">
        <v>2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82"/>
      <c r="S18" s="142" t="s">
        <v>92</v>
      </c>
      <c r="T18" s="148"/>
      <c r="U18" s="148"/>
    </row>
    <row r="19" spans="1:20" ht="14.25" customHeight="1" thickBot="1" thickTop="1">
      <c r="A19" s="115" t="s">
        <v>325</v>
      </c>
      <c r="B19" s="6">
        <v>51</v>
      </c>
      <c r="C19" s="6">
        <v>16</v>
      </c>
      <c r="D19" s="220">
        <v>5</v>
      </c>
      <c r="E19" s="219">
        <v>11</v>
      </c>
      <c r="F19" s="2">
        <v>2</v>
      </c>
      <c r="G19" s="2">
        <v>9</v>
      </c>
      <c r="H19" s="3">
        <v>1</v>
      </c>
      <c r="I19" s="3">
        <v>1</v>
      </c>
      <c r="J19" s="3">
        <v>1</v>
      </c>
      <c r="K19" s="3">
        <v>0</v>
      </c>
      <c r="L19" s="164">
        <v>5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182"/>
      <c r="S19" s="142" t="s">
        <v>93</v>
      </c>
      <c r="T19" s="148"/>
    </row>
    <row r="20" spans="1:22" ht="14.25" customHeight="1" thickBot="1" thickTop="1">
      <c r="A20" s="103" t="s">
        <v>324</v>
      </c>
      <c r="B20" s="6">
        <v>42</v>
      </c>
      <c r="C20" s="6">
        <v>12</v>
      </c>
      <c r="D20" s="6">
        <v>8</v>
      </c>
      <c r="E20" s="2">
        <v>4</v>
      </c>
      <c r="F20" s="2">
        <v>2</v>
      </c>
      <c r="G20" s="2">
        <v>2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82"/>
      <c r="S20" s="142" t="s">
        <v>94</v>
      </c>
      <c r="T20" s="148"/>
      <c r="U20" s="148"/>
      <c r="V20" s="148"/>
    </row>
    <row r="21" spans="1:19" ht="14.25" customHeight="1" thickBot="1" thickTop="1">
      <c r="A21" s="165" t="s">
        <v>323</v>
      </c>
      <c r="B21" s="6">
        <v>52</v>
      </c>
      <c r="C21" s="6">
        <v>14</v>
      </c>
      <c r="D21" s="216">
        <v>0</v>
      </c>
      <c r="E21" s="217">
        <v>0</v>
      </c>
      <c r="F21" s="2">
        <v>0</v>
      </c>
      <c r="G21" s="2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164">
        <v>5</v>
      </c>
      <c r="Q21" s="164">
        <v>9</v>
      </c>
      <c r="R21" s="182"/>
      <c r="S21" s="142" t="s">
        <v>95</v>
      </c>
    </row>
    <row r="22" spans="1:21" ht="14.25" customHeight="1" thickBot="1" thickTop="1">
      <c r="A22" s="115" t="s">
        <v>322</v>
      </c>
      <c r="B22" s="6">
        <v>39</v>
      </c>
      <c r="C22" s="6">
        <v>5</v>
      </c>
      <c r="D22" s="6">
        <v>5</v>
      </c>
      <c r="E22" s="2">
        <v>0</v>
      </c>
      <c r="F22" s="2">
        <v>0</v>
      </c>
      <c r="G22" s="2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82"/>
      <c r="S22" s="142" t="s">
        <v>96</v>
      </c>
      <c r="T22" s="148"/>
      <c r="U22" s="148"/>
    </row>
    <row r="23" spans="1:20" ht="14.25" customHeight="1" thickBot="1" thickTop="1">
      <c r="A23" s="215" t="s">
        <v>321</v>
      </c>
      <c r="B23" s="6">
        <v>41</v>
      </c>
      <c r="C23" s="6">
        <v>3</v>
      </c>
      <c r="D23" s="6">
        <v>0</v>
      </c>
      <c r="E23" s="217">
        <v>3</v>
      </c>
      <c r="F23" s="2">
        <v>2</v>
      </c>
      <c r="G23" s="2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164">
        <v>0</v>
      </c>
      <c r="O23" s="3">
        <v>0</v>
      </c>
      <c r="P23" s="3">
        <v>0</v>
      </c>
      <c r="Q23" s="3">
        <v>0</v>
      </c>
      <c r="R23" s="182"/>
      <c r="S23" s="142" t="s">
        <v>97</v>
      </c>
      <c r="T23" s="148"/>
    </row>
    <row r="24" spans="1:19" ht="14.25" customHeight="1" thickBot="1" thickTop="1">
      <c r="A24" s="164" t="s">
        <v>320</v>
      </c>
      <c r="B24" s="6">
        <v>42</v>
      </c>
      <c r="C24" s="6">
        <v>6</v>
      </c>
      <c r="D24" s="6">
        <v>0</v>
      </c>
      <c r="E24" s="2">
        <v>6</v>
      </c>
      <c r="F24" s="2">
        <v>0</v>
      </c>
      <c r="G24" s="2">
        <v>6</v>
      </c>
      <c r="H24" s="3">
        <v>1</v>
      </c>
      <c r="I24" s="3">
        <v>1</v>
      </c>
      <c r="J24" s="3">
        <v>1</v>
      </c>
      <c r="K24" s="3">
        <v>0</v>
      </c>
      <c r="L24" s="3">
        <v>3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82"/>
      <c r="S24" s="142" t="s">
        <v>91</v>
      </c>
    </row>
    <row r="25" spans="1:21" ht="14.25" customHeight="1" thickBot="1" thickTop="1">
      <c r="A25" s="165" t="s">
        <v>319</v>
      </c>
      <c r="B25" s="6">
        <v>58</v>
      </c>
      <c r="C25" s="6">
        <v>17</v>
      </c>
      <c r="D25" s="220">
        <v>8</v>
      </c>
      <c r="E25" s="218">
        <v>6</v>
      </c>
      <c r="F25" s="2">
        <v>2</v>
      </c>
      <c r="G25" s="2">
        <v>4</v>
      </c>
      <c r="H25" s="3">
        <v>0</v>
      </c>
      <c r="I25" s="3">
        <v>1</v>
      </c>
      <c r="J25" s="3">
        <v>1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164">
        <v>1</v>
      </c>
      <c r="Q25" s="164">
        <v>2</v>
      </c>
      <c r="R25" s="182"/>
      <c r="S25" s="142" t="s">
        <v>92</v>
      </c>
      <c r="T25" s="148"/>
      <c r="U25" s="148"/>
    </row>
    <row r="26" spans="1:19" ht="14.25" customHeight="1" thickBot="1" thickTop="1">
      <c r="A26" s="115" t="s">
        <v>318</v>
      </c>
      <c r="B26" s="6">
        <v>52</v>
      </c>
      <c r="C26" s="6">
        <v>17</v>
      </c>
      <c r="D26" s="216">
        <v>0</v>
      </c>
      <c r="E26" s="217">
        <v>0</v>
      </c>
      <c r="F26" s="2">
        <v>0</v>
      </c>
      <c r="G26" s="2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64">
        <v>16</v>
      </c>
      <c r="Q26" s="164">
        <v>1</v>
      </c>
      <c r="R26" s="182"/>
      <c r="S26" s="142" t="s">
        <v>93</v>
      </c>
    </row>
    <row r="27" spans="1:22" ht="14.25" customHeight="1" thickBot="1" thickTop="1">
      <c r="A27" s="103" t="s">
        <v>317</v>
      </c>
      <c r="B27" s="6">
        <v>44</v>
      </c>
      <c r="C27" s="6">
        <v>15</v>
      </c>
      <c r="D27" s="6">
        <v>9</v>
      </c>
      <c r="E27" s="2">
        <v>6</v>
      </c>
      <c r="F27" s="2">
        <v>3</v>
      </c>
      <c r="G27" s="2">
        <v>3</v>
      </c>
      <c r="H27" s="3">
        <v>1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82"/>
      <c r="S27" s="142" t="s">
        <v>94</v>
      </c>
      <c r="T27" s="148"/>
      <c r="U27" s="148"/>
      <c r="V27" s="148"/>
    </row>
    <row r="28" spans="1:19" ht="14.25" customHeight="1" thickBot="1" thickTop="1">
      <c r="A28" s="165" t="s">
        <v>316</v>
      </c>
      <c r="B28" s="6">
        <v>52</v>
      </c>
      <c r="C28" s="6">
        <v>12</v>
      </c>
      <c r="D28" s="6">
        <v>6</v>
      </c>
      <c r="E28" s="2">
        <v>6</v>
      </c>
      <c r="F28" s="2">
        <v>1</v>
      </c>
      <c r="G28" s="2">
        <v>5</v>
      </c>
      <c r="H28" s="3">
        <v>2</v>
      </c>
      <c r="I28" s="3">
        <v>1</v>
      </c>
      <c r="J28" s="3">
        <v>1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182"/>
      <c r="S28" s="142" t="s">
        <v>95</v>
      </c>
    </row>
    <row r="29" spans="1:19" ht="14.25" customHeight="1" thickBot="1" thickTop="1">
      <c r="A29" s="115" t="s">
        <v>315</v>
      </c>
      <c r="B29" s="6">
        <v>35</v>
      </c>
      <c r="C29" s="6">
        <v>3</v>
      </c>
      <c r="D29" s="6">
        <v>3</v>
      </c>
      <c r="E29" s="2">
        <v>0</v>
      </c>
      <c r="F29" s="2">
        <v>0</v>
      </c>
      <c r="G29" s="2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82"/>
      <c r="S29" s="142" t="s">
        <v>96</v>
      </c>
    </row>
    <row r="30" spans="1:20" ht="14.25" customHeight="1" thickBot="1" thickTop="1">
      <c r="A30" s="103" t="s">
        <v>314</v>
      </c>
      <c r="B30" s="6">
        <v>33</v>
      </c>
      <c r="C30" s="6">
        <v>1</v>
      </c>
      <c r="D30" s="6">
        <v>0</v>
      </c>
      <c r="E30" s="2">
        <v>0</v>
      </c>
      <c r="F30" s="2">
        <v>0</v>
      </c>
      <c r="G30" s="2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182"/>
      <c r="S30" s="142" t="s">
        <v>97</v>
      </c>
      <c r="T30" s="148"/>
    </row>
    <row r="31" spans="1:19" ht="14.25" customHeight="1" thickBot="1" thickTop="1">
      <c r="A31" s="164" t="s">
        <v>313</v>
      </c>
      <c r="B31" s="6">
        <v>39</v>
      </c>
      <c r="C31" s="6">
        <v>5</v>
      </c>
      <c r="D31" s="6">
        <v>0</v>
      </c>
      <c r="E31" s="2">
        <v>5</v>
      </c>
      <c r="F31" s="2">
        <v>0</v>
      </c>
      <c r="G31" s="2">
        <v>5</v>
      </c>
      <c r="H31" s="3">
        <v>1</v>
      </c>
      <c r="I31" s="3">
        <v>1</v>
      </c>
      <c r="J31" s="3">
        <v>1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82"/>
      <c r="S31" s="142" t="s">
        <v>91</v>
      </c>
    </row>
    <row r="32" spans="1:19" ht="14.25" customHeight="1" thickBot="1" thickTop="1">
      <c r="A32" s="165" t="s">
        <v>312</v>
      </c>
      <c r="B32" s="6">
        <v>56</v>
      </c>
      <c r="C32" s="6">
        <v>16</v>
      </c>
      <c r="D32" s="6">
        <v>11</v>
      </c>
      <c r="E32" s="2">
        <v>5</v>
      </c>
      <c r="F32" s="2">
        <v>3</v>
      </c>
      <c r="G32" s="2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82"/>
      <c r="S32" s="142" t="s">
        <v>92</v>
      </c>
    </row>
    <row r="33" spans="1:21" ht="14.25" customHeight="1" thickBot="1" thickTop="1">
      <c r="A33" s="115" t="s">
        <v>311</v>
      </c>
      <c r="B33" s="6">
        <v>54</v>
      </c>
      <c r="C33" s="6">
        <v>15</v>
      </c>
      <c r="D33" s="6">
        <v>10</v>
      </c>
      <c r="E33" s="2">
        <v>5</v>
      </c>
      <c r="F33" s="2">
        <v>2</v>
      </c>
      <c r="G33" s="2">
        <v>3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82"/>
      <c r="S33" s="142" t="s">
        <v>93</v>
      </c>
      <c r="T33" s="148"/>
      <c r="U33" s="148"/>
    </row>
    <row r="34" spans="1:19" ht="14.25" customHeight="1" thickBot="1" thickTop="1">
      <c r="A34" s="103" t="s">
        <v>310</v>
      </c>
      <c r="B34" s="6">
        <v>42</v>
      </c>
      <c r="C34" s="6">
        <v>13</v>
      </c>
      <c r="D34" s="6">
        <v>8</v>
      </c>
      <c r="E34" s="2">
        <v>5</v>
      </c>
      <c r="F34" s="2">
        <v>2</v>
      </c>
      <c r="G34" s="2">
        <v>3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182"/>
      <c r="S34" s="142" t="s">
        <v>94</v>
      </c>
    </row>
    <row r="35" spans="1:19" ht="14.25" customHeight="1" thickBot="1" thickTop="1">
      <c r="A35" s="165" t="s">
        <v>309</v>
      </c>
      <c r="B35" s="6">
        <v>61</v>
      </c>
      <c r="C35" s="6">
        <v>15</v>
      </c>
      <c r="D35" s="6">
        <v>8</v>
      </c>
      <c r="E35" s="2">
        <v>7</v>
      </c>
      <c r="F35" s="2">
        <v>3</v>
      </c>
      <c r="G35" s="2">
        <v>4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182"/>
      <c r="S35" s="142" t="s">
        <v>95</v>
      </c>
    </row>
    <row r="36" spans="1:22" ht="14.25" customHeight="1" thickBot="1" thickTop="1">
      <c r="A36" s="115" t="s">
        <v>308</v>
      </c>
      <c r="B36" s="6">
        <v>38</v>
      </c>
      <c r="C36" s="6">
        <v>3</v>
      </c>
      <c r="D36" s="6">
        <v>3</v>
      </c>
      <c r="E36" s="2">
        <v>0</v>
      </c>
      <c r="F36" s="2">
        <v>0</v>
      </c>
      <c r="G36" s="2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82"/>
      <c r="S36" s="142" t="s">
        <v>96</v>
      </c>
      <c r="T36" s="148"/>
      <c r="U36" s="148"/>
      <c r="V36" s="148"/>
    </row>
    <row r="37" spans="1:20" ht="14.25" customHeight="1" thickBot="1" thickTop="1">
      <c r="A37" s="103" t="s">
        <v>307</v>
      </c>
      <c r="B37" s="6">
        <v>37</v>
      </c>
      <c r="C37" s="6">
        <v>1</v>
      </c>
      <c r="D37" s="6">
        <v>0</v>
      </c>
      <c r="E37" s="2">
        <v>0</v>
      </c>
      <c r="F37" s="2">
        <v>0</v>
      </c>
      <c r="G37" s="2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182"/>
      <c r="S37" s="142" t="s">
        <v>97</v>
      </c>
      <c r="T37" s="148"/>
    </row>
    <row r="38" spans="1:21" ht="14.25" customHeight="1" thickBot="1" thickTop="1">
      <c r="A38" s="164" t="s">
        <v>302</v>
      </c>
      <c r="B38" s="6">
        <v>40</v>
      </c>
      <c r="C38" s="6">
        <v>5</v>
      </c>
      <c r="D38" s="6">
        <v>0</v>
      </c>
      <c r="E38" s="2">
        <v>5</v>
      </c>
      <c r="F38" s="2">
        <v>0</v>
      </c>
      <c r="G38" s="2">
        <v>5</v>
      </c>
      <c r="H38" s="3">
        <v>1</v>
      </c>
      <c r="I38" s="3">
        <v>1</v>
      </c>
      <c r="J38" s="3">
        <v>1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82"/>
      <c r="S38" s="142" t="s">
        <v>91</v>
      </c>
      <c r="T38" s="148"/>
      <c r="U38" s="148"/>
    </row>
    <row r="39" spans="1:19" ht="14.25" customHeight="1" thickBot="1" thickTop="1">
      <c r="A39" s="165" t="s">
        <v>303</v>
      </c>
      <c r="B39" s="6">
        <v>57</v>
      </c>
      <c r="C39" s="6">
        <v>17</v>
      </c>
      <c r="D39" s="6">
        <v>11</v>
      </c>
      <c r="E39" s="2">
        <v>6</v>
      </c>
      <c r="F39" s="2">
        <v>3</v>
      </c>
      <c r="G39" s="2">
        <v>3</v>
      </c>
      <c r="H39" s="3">
        <v>1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82"/>
      <c r="S39" s="142" t="s">
        <v>92</v>
      </c>
    </row>
    <row r="40" spans="1:19" ht="14.25" customHeight="1" thickBot="1" thickTop="1">
      <c r="A40" s="115" t="s">
        <v>304</v>
      </c>
      <c r="B40" s="6">
        <v>61</v>
      </c>
      <c r="C40" s="6">
        <v>19</v>
      </c>
      <c r="D40" s="6">
        <v>10</v>
      </c>
      <c r="E40" s="2">
        <v>9</v>
      </c>
      <c r="F40" s="2">
        <v>4</v>
      </c>
      <c r="G40" s="2">
        <v>5</v>
      </c>
      <c r="H40" s="3">
        <v>2</v>
      </c>
      <c r="I40" s="3">
        <v>1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182"/>
      <c r="S40" s="142" t="s">
        <v>93</v>
      </c>
    </row>
    <row r="41" spans="1:19" ht="14.25" customHeight="1" thickBot="1" thickTop="1">
      <c r="A41" s="103" t="s">
        <v>305</v>
      </c>
      <c r="B41" s="6">
        <v>46</v>
      </c>
      <c r="C41" s="6">
        <v>15</v>
      </c>
      <c r="D41" s="6">
        <v>8</v>
      </c>
      <c r="E41" s="2">
        <v>7</v>
      </c>
      <c r="F41" s="2">
        <v>3</v>
      </c>
      <c r="G41" s="2">
        <v>4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182"/>
      <c r="S41" s="142" t="s">
        <v>94</v>
      </c>
    </row>
    <row r="42" spans="1:19" ht="14.25" customHeight="1" thickBot="1" thickTop="1">
      <c r="A42" s="165" t="s">
        <v>306</v>
      </c>
      <c r="B42" s="6">
        <v>56</v>
      </c>
      <c r="C42" s="6">
        <v>16</v>
      </c>
      <c r="D42" s="6">
        <v>9</v>
      </c>
      <c r="E42" s="2">
        <v>7</v>
      </c>
      <c r="F42" s="2">
        <v>3</v>
      </c>
      <c r="G42" s="2">
        <v>4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182"/>
      <c r="S42" s="142" t="s">
        <v>95</v>
      </c>
    </row>
    <row r="43" spans="1:19" ht="14.25" customHeight="1" thickBot="1" thickTop="1">
      <c r="A43" s="103"/>
      <c r="B43" s="6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83"/>
      <c r="S43" s="142"/>
    </row>
    <row r="44" spans="1:19" ht="14.25" customHeight="1" thickTop="1">
      <c r="A44" s="143"/>
      <c r="B44" s="147"/>
      <c r="C44" s="147"/>
      <c r="D44" s="147"/>
      <c r="E44" s="153"/>
      <c r="F44" s="153"/>
      <c r="G44" s="153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  <c r="S44" s="142"/>
    </row>
    <row r="45" spans="1:19" ht="14.25" customHeight="1">
      <c r="A45" s="143"/>
      <c r="B45" s="147"/>
      <c r="C45" s="147"/>
      <c r="D45" s="147"/>
      <c r="E45" s="153"/>
      <c r="F45" s="153"/>
      <c r="G45" s="153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2"/>
    </row>
    <row r="46" spans="1:19" ht="14.25" customHeight="1">
      <c r="A46" s="143"/>
      <c r="B46" s="147"/>
      <c r="C46" s="147"/>
      <c r="D46" s="147"/>
      <c r="E46" s="153"/>
      <c r="F46" s="153"/>
      <c r="G46" s="153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2"/>
    </row>
    <row r="47" spans="1:18" ht="14.25" customHeight="1">
      <c r="A47" s="154"/>
      <c r="B47" s="147"/>
      <c r="C47" s="147"/>
      <c r="D47" s="147"/>
      <c r="E47" s="153"/>
      <c r="F47" s="153"/>
      <c r="G47" s="153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</row>
    <row r="48" spans="1:18" ht="14.25" customHeigh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4" max="4" width="8.8515625" style="0" customWidth="1"/>
    <col min="5" max="5" width="7.710937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3.7109375" style="142" customWidth="1"/>
  </cols>
  <sheetData>
    <row r="1" spans="1:17" ht="32.25" customHeight="1" thickBot="1">
      <c r="A1" s="233" t="s">
        <v>35</v>
      </c>
      <c r="B1" s="236"/>
      <c r="C1" s="55"/>
      <c r="D1" s="55" t="s">
        <v>80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Q8">SUM(B12:B59)</f>
        <v>1384</v>
      </c>
      <c r="C8" s="8">
        <f t="shared" si="0"/>
        <v>321</v>
      </c>
      <c r="D8" s="48">
        <f t="shared" si="0"/>
        <v>149</v>
      </c>
      <c r="E8" s="33">
        <f t="shared" si="0"/>
        <v>145</v>
      </c>
      <c r="F8" s="36">
        <f t="shared" si="0"/>
        <v>38</v>
      </c>
      <c r="G8" s="39">
        <f t="shared" si="0"/>
        <v>105</v>
      </c>
      <c r="H8" s="43">
        <f t="shared" si="0"/>
        <v>33</v>
      </c>
      <c r="I8" s="43">
        <f t="shared" si="0"/>
        <v>22</v>
      </c>
      <c r="J8" s="43">
        <f t="shared" si="0"/>
        <v>26</v>
      </c>
      <c r="K8" s="43">
        <f>SUM(K12:K47)</f>
        <v>4</v>
      </c>
      <c r="L8" s="43">
        <f t="shared" si="0"/>
        <v>19</v>
      </c>
      <c r="M8" s="43">
        <f t="shared" si="0"/>
        <v>3</v>
      </c>
      <c r="N8" s="62">
        <f t="shared" si="0"/>
        <v>7</v>
      </c>
      <c r="O8" s="77">
        <f t="shared" si="0"/>
        <v>0</v>
      </c>
      <c r="P8" s="66">
        <f t="shared" si="0"/>
        <v>5</v>
      </c>
      <c r="Q8" s="72">
        <f t="shared" si="0"/>
        <v>15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COUNT($C12:C59)</f>
        <v>30</v>
      </c>
      <c r="D9" s="49">
        <f aca="true" t="shared" si="1" ref="D9:Q9">D8/$C$8</f>
        <v>0.46417445482866043</v>
      </c>
      <c r="E9" s="34">
        <f t="shared" si="1"/>
        <v>0.4517133956386293</v>
      </c>
      <c r="F9" s="37">
        <f t="shared" si="1"/>
        <v>0.11838006230529595</v>
      </c>
      <c r="G9" s="40">
        <f t="shared" si="1"/>
        <v>0.32710280373831774</v>
      </c>
      <c r="H9" s="44">
        <f t="shared" si="1"/>
        <v>0.102803738317757</v>
      </c>
      <c r="I9" s="44">
        <f t="shared" si="1"/>
        <v>0.06853582554517133</v>
      </c>
      <c r="J9" s="44">
        <f t="shared" si="1"/>
        <v>0.08099688473520249</v>
      </c>
      <c r="K9" s="44">
        <f t="shared" si="1"/>
        <v>0.012461059190031152</v>
      </c>
      <c r="L9" s="44">
        <f t="shared" si="1"/>
        <v>0.059190031152647975</v>
      </c>
      <c r="M9" s="44">
        <f t="shared" si="1"/>
        <v>0.009345794392523364</v>
      </c>
      <c r="N9" s="63">
        <f t="shared" si="1"/>
        <v>0.021806853582554516</v>
      </c>
      <c r="O9" s="78">
        <f t="shared" si="1"/>
        <v>0</v>
      </c>
      <c r="P9" s="67">
        <f t="shared" si="1"/>
        <v>0.01557632398753894</v>
      </c>
      <c r="Q9" s="73">
        <f t="shared" si="1"/>
        <v>0.04672897196261682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46.13333333333333</v>
      </c>
      <c r="C10" s="10">
        <f>C8/C9</f>
        <v>10.7</v>
      </c>
      <c r="D10" s="50">
        <f aca="true" t="shared" si="2" ref="D10:Q10">D8/$C$9</f>
        <v>4.966666666666667</v>
      </c>
      <c r="E10" s="35">
        <f t="shared" si="2"/>
        <v>4.833333333333333</v>
      </c>
      <c r="F10" s="38">
        <f t="shared" si="2"/>
        <v>1.2666666666666666</v>
      </c>
      <c r="G10" s="41">
        <f t="shared" si="2"/>
        <v>3.5</v>
      </c>
      <c r="H10" s="45">
        <f t="shared" si="2"/>
        <v>1.1</v>
      </c>
      <c r="I10" s="45">
        <f t="shared" si="2"/>
        <v>0.7333333333333333</v>
      </c>
      <c r="J10" s="45">
        <f t="shared" si="2"/>
        <v>0.8666666666666667</v>
      </c>
      <c r="K10" s="45">
        <f t="shared" si="2"/>
        <v>0.13333333333333333</v>
      </c>
      <c r="L10" s="45">
        <f t="shared" si="2"/>
        <v>0.6333333333333333</v>
      </c>
      <c r="M10" s="45">
        <f t="shared" si="2"/>
        <v>0.1</v>
      </c>
      <c r="N10" s="64">
        <f t="shared" si="2"/>
        <v>0.23333333333333334</v>
      </c>
      <c r="O10" s="79">
        <f t="shared" si="2"/>
        <v>0</v>
      </c>
      <c r="P10" s="68">
        <f t="shared" si="2"/>
        <v>0.16666666666666666</v>
      </c>
      <c r="Q10" s="74">
        <f t="shared" si="2"/>
        <v>0.5</v>
      </c>
      <c r="T10" s="157" t="s">
        <v>61</v>
      </c>
      <c r="U10" s="93"/>
    </row>
    <row r="11" spans="1:51" ht="14.25" customHeight="1" thickBot="1" thickTop="1">
      <c r="A11" s="176" t="s">
        <v>65</v>
      </c>
      <c r="B11" s="177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362</v>
      </c>
      <c r="B12" s="6">
        <v>46</v>
      </c>
      <c r="C12" s="104">
        <v>8</v>
      </c>
      <c r="D12" s="105">
        <v>0</v>
      </c>
      <c r="E12" s="105">
        <v>8</v>
      </c>
      <c r="F12" s="105">
        <v>1</v>
      </c>
      <c r="G12" s="105">
        <v>7</v>
      </c>
      <c r="H12" s="105">
        <v>1</v>
      </c>
      <c r="I12" s="105">
        <v>1</v>
      </c>
      <c r="J12" s="105">
        <v>1</v>
      </c>
      <c r="K12" s="105">
        <v>0</v>
      </c>
      <c r="L12" s="105">
        <v>4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142" t="s">
        <v>91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03" t="s">
        <v>361</v>
      </c>
      <c r="B13" s="6">
        <v>56</v>
      </c>
      <c r="C13" s="104">
        <v>17</v>
      </c>
      <c r="D13" s="105">
        <v>10</v>
      </c>
      <c r="E13" s="105">
        <v>7</v>
      </c>
      <c r="F13" s="105">
        <v>3</v>
      </c>
      <c r="G13" s="105">
        <v>4</v>
      </c>
      <c r="H13" s="105">
        <v>1</v>
      </c>
      <c r="I13" s="105">
        <v>1</v>
      </c>
      <c r="J13" s="105">
        <v>2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142" t="s">
        <v>92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22" ht="14.25" customHeight="1" thickBot="1" thickTop="1">
      <c r="A14" s="103" t="s">
        <v>360</v>
      </c>
      <c r="B14" s="6">
        <v>53</v>
      </c>
      <c r="C14" s="104">
        <v>16</v>
      </c>
      <c r="D14" s="105">
        <v>9</v>
      </c>
      <c r="E14" s="105">
        <v>7</v>
      </c>
      <c r="F14" s="105">
        <v>2</v>
      </c>
      <c r="G14" s="105">
        <v>5</v>
      </c>
      <c r="H14" s="105">
        <v>3</v>
      </c>
      <c r="I14" s="105">
        <v>1</v>
      </c>
      <c r="J14" s="105">
        <v>1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142" t="s">
        <v>93</v>
      </c>
      <c r="T14" s="144"/>
      <c r="U14" s="144"/>
      <c r="V14" s="144"/>
    </row>
    <row r="15" spans="1:19" ht="14.25" customHeight="1" thickBot="1" thickTop="1">
      <c r="A15" s="103" t="s">
        <v>359</v>
      </c>
      <c r="B15" s="6">
        <v>51</v>
      </c>
      <c r="C15" s="104">
        <v>17</v>
      </c>
      <c r="D15" s="105">
        <v>11</v>
      </c>
      <c r="E15" s="105">
        <v>6</v>
      </c>
      <c r="F15" s="105">
        <v>2</v>
      </c>
      <c r="G15" s="105">
        <v>4</v>
      </c>
      <c r="H15" s="105">
        <v>1</v>
      </c>
      <c r="I15" s="105">
        <v>1</v>
      </c>
      <c r="J15" s="105">
        <v>1</v>
      </c>
      <c r="K15" s="105">
        <v>1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83"/>
      <c r="S15" s="142" t="s">
        <v>94</v>
      </c>
    </row>
    <row r="16" spans="1:19" ht="14.25" customHeight="1" thickBot="1" thickTop="1">
      <c r="A16" s="115" t="s">
        <v>358</v>
      </c>
      <c r="B16" s="6">
        <v>47</v>
      </c>
      <c r="C16" s="104">
        <v>16</v>
      </c>
      <c r="D16" s="105">
        <v>10</v>
      </c>
      <c r="E16" s="105">
        <v>6</v>
      </c>
      <c r="F16" s="105">
        <v>2</v>
      </c>
      <c r="G16" s="105">
        <v>4</v>
      </c>
      <c r="H16" s="105">
        <v>2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95</v>
      </c>
    </row>
    <row r="17" spans="1:19" ht="14.25" customHeight="1" thickBot="1" thickTop="1">
      <c r="A17" s="165" t="s">
        <v>357</v>
      </c>
      <c r="B17" s="6">
        <v>37</v>
      </c>
      <c r="C17" s="104">
        <v>5</v>
      </c>
      <c r="D17" s="195">
        <v>4</v>
      </c>
      <c r="E17" s="194">
        <v>1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94">
        <v>1</v>
      </c>
      <c r="N17" s="105">
        <v>0</v>
      </c>
      <c r="O17" s="105">
        <v>0</v>
      </c>
      <c r="P17" s="105">
        <v>0</v>
      </c>
      <c r="Q17" s="105">
        <v>0</v>
      </c>
      <c r="R17" s="92"/>
      <c r="S17" s="142" t="s">
        <v>96</v>
      </c>
    </row>
    <row r="18" spans="1:19" ht="14.25" customHeight="1" thickBot="1" thickTop="1">
      <c r="A18" s="103" t="s">
        <v>356</v>
      </c>
      <c r="B18" s="6">
        <v>33</v>
      </c>
      <c r="C18" s="104">
        <v>2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2</v>
      </c>
      <c r="O18" s="105">
        <v>0</v>
      </c>
      <c r="P18" s="105">
        <v>0</v>
      </c>
      <c r="Q18" s="105">
        <v>0</v>
      </c>
      <c r="R18" s="92"/>
      <c r="S18" s="142" t="s">
        <v>97</v>
      </c>
    </row>
    <row r="19" spans="1:21" ht="14.25" customHeight="1" thickBot="1" thickTop="1">
      <c r="A19" s="215" t="s">
        <v>355</v>
      </c>
      <c r="B19" s="6">
        <v>39</v>
      </c>
      <c r="C19" s="104">
        <v>6</v>
      </c>
      <c r="D19" s="105">
        <v>0</v>
      </c>
      <c r="E19" s="105">
        <v>6</v>
      </c>
      <c r="F19" s="105">
        <v>0</v>
      </c>
      <c r="G19" s="105">
        <v>6</v>
      </c>
      <c r="H19" s="105">
        <v>1</v>
      </c>
      <c r="I19" s="105">
        <v>1</v>
      </c>
      <c r="J19" s="105">
        <v>1</v>
      </c>
      <c r="K19" s="105">
        <v>0</v>
      </c>
      <c r="L19" s="105">
        <v>3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142" t="s">
        <v>91</v>
      </c>
      <c r="T19" s="144"/>
      <c r="U19" s="144"/>
    </row>
    <row r="20" spans="1:19" ht="14.25" customHeight="1" thickBot="1" thickTop="1">
      <c r="A20" s="103" t="s">
        <v>354</v>
      </c>
      <c r="B20" s="6">
        <v>47</v>
      </c>
      <c r="C20" s="104">
        <v>16</v>
      </c>
      <c r="D20" s="195">
        <v>9</v>
      </c>
      <c r="E20" s="196">
        <v>7</v>
      </c>
      <c r="F20" s="105">
        <v>3</v>
      </c>
      <c r="G20" s="105">
        <v>4</v>
      </c>
      <c r="H20" s="105">
        <v>1</v>
      </c>
      <c r="I20" s="105">
        <v>1</v>
      </c>
      <c r="J20" s="105">
        <v>1</v>
      </c>
      <c r="K20" s="105">
        <v>0</v>
      </c>
      <c r="L20" s="194">
        <v>1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142" t="s">
        <v>92</v>
      </c>
    </row>
    <row r="21" spans="1:19" ht="14.25" customHeight="1" thickBot="1" thickTop="1">
      <c r="A21" s="103" t="s">
        <v>353</v>
      </c>
      <c r="B21" s="6">
        <v>57</v>
      </c>
      <c r="C21" s="104">
        <v>19</v>
      </c>
      <c r="D21" s="105">
        <v>10</v>
      </c>
      <c r="E21" s="105">
        <v>9</v>
      </c>
      <c r="F21" s="105">
        <v>3</v>
      </c>
      <c r="G21" s="105">
        <v>6</v>
      </c>
      <c r="H21" s="105">
        <v>2</v>
      </c>
      <c r="I21" s="105">
        <v>1</v>
      </c>
      <c r="J21" s="105">
        <v>2</v>
      </c>
      <c r="K21" s="105">
        <v>0</v>
      </c>
      <c r="L21" s="105">
        <v>0</v>
      </c>
      <c r="M21" s="105">
        <v>1</v>
      </c>
      <c r="N21" s="105">
        <v>0</v>
      </c>
      <c r="O21" s="105">
        <v>0</v>
      </c>
      <c r="P21" s="105">
        <v>0</v>
      </c>
      <c r="Q21" s="105">
        <v>0</v>
      </c>
      <c r="R21" s="92"/>
      <c r="S21" s="142" t="s">
        <v>93</v>
      </c>
    </row>
    <row r="22" spans="1:21" ht="14.25" customHeight="1" thickBot="1" thickTop="1">
      <c r="A22" s="103" t="s">
        <v>352</v>
      </c>
      <c r="B22" s="6">
        <v>47</v>
      </c>
      <c r="C22" s="104">
        <v>13</v>
      </c>
      <c r="D22" s="105">
        <v>8</v>
      </c>
      <c r="E22" s="105">
        <v>5</v>
      </c>
      <c r="F22" s="105">
        <v>2</v>
      </c>
      <c r="G22" s="105">
        <v>3</v>
      </c>
      <c r="H22" s="105">
        <v>1</v>
      </c>
      <c r="I22" s="105">
        <v>1</v>
      </c>
      <c r="J22" s="105">
        <v>1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83"/>
      <c r="S22" s="142" t="s">
        <v>94</v>
      </c>
      <c r="T22" s="144"/>
      <c r="U22" s="144"/>
    </row>
    <row r="23" spans="1:21" ht="14.25" customHeight="1" thickBot="1" thickTop="1">
      <c r="A23" s="115" t="s">
        <v>351</v>
      </c>
      <c r="B23" s="6">
        <v>55</v>
      </c>
      <c r="C23" s="104">
        <v>16</v>
      </c>
      <c r="D23" s="105">
        <v>8</v>
      </c>
      <c r="E23" s="105">
        <v>8</v>
      </c>
      <c r="F23" s="105">
        <v>3</v>
      </c>
      <c r="G23" s="105">
        <v>5</v>
      </c>
      <c r="H23" s="105">
        <v>2</v>
      </c>
      <c r="I23" s="105">
        <v>1</v>
      </c>
      <c r="J23" s="105">
        <v>2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95</v>
      </c>
      <c r="T23" s="144"/>
      <c r="U23" s="144"/>
    </row>
    <row r="24" spans="1:19" ht="14.25" customHeight="1" thickBot="1" thickTop="1">
      <c r="A24" s="165" t="s">
        <v>350</v>
      </c>
      <c r="B24" s="6">
        <v>34</v>
      </c>
      <c r="C24" s="104">
        <v>2</v>
      </c>
      <c r="D24" s="105">
        <v>2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92"/>
      <c r="S24" s="142" t="s">
        <v>96</v>
      </c>
    </row>
    <row r="25" spans="1:21" ht="14.25" customHeight="1" thickBot="1" thickTop="1">
      <c r="A25" s="103" t="s">
        <v>349</v>
      </c>
      <c r="B25" s="6">
        <v>32</v>
      </c>
      <c r="C25" s="104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142" t="s">
        <v>97</v>
      </c>
      <c r="T25" s="144"/>
      <c r="U25" s="144"/>
    </row>
    <row r="26" spans="1:19" ht="14.25" customHeight="1" thickBot="1" thickTop="1">
      <c r="A26" s="215" t="s">
        <v>347</v>
      </c>
      <c r="B26" s="6">
        <v>40</v>
      </c>
      <c r="C26" s="104">
        <v>5</v>
      </c>
      <c r="D26" s="105">
        <v>0</v>
      </c>
      <c r="E26" s="105">
        <v>5</v>
      </c>
      <c r="F26" s="105">
        <v>0</v>
      </c>
      <c r="G26" s="105">
        <v>5</v>
      </c>
      <c r="H26" s="105">
        <v>1</v>
      </c>
      <c r="I26" s="105">
        <v>1</v>
      </c>
      <c r="J26" s="105">
        <v>1</v>
      </c>
      <c r="K26" s="105">
        <v>0</v>
      </c>
      <c r="L26" s="105">
        <v>2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92"/>
      <c r="S26" s="142" t="s">
        <v>91</v>
      </c>
    </row>
    <row r="27" spans="1:22" ht="14.25" customHeight="1" thickBot="1" thickTop="1">
      <c r="A27" s="103" t="s">
        <v>348</v>
      </c>
      <c r="B27" s="6">
        <v>53</v>
      </c>
      <c r="C27" s="104">
        <v>16</v>
      </c>
      <c r="D27" s="195">
        <v>1</v>
      </c>
      <c r="E27" s="194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94">
        <v>4</v>
      </c>
      <c r="Q27" s="194">
        <v>11</v>
      </c>
      <c r="R27" s="92"/>
      <c r="S27" s="142" t="s">
        <v>92</v>
      </c>
      <c r="T27" s="144"/>
      <c r="U27" s="144"/>
      <c r="V27" s="144"/>
    </row>
    <row r="28" spans="1:22" ht="14.25" customHeight="1" thickBot="1" thickTop="1">
      <c r="A28" s="103" t="s">
        <v>346</v>
      </c>
      <c r="B28" s="6">
        <v>49</v>
      </c>
      <c r="C28" s="104">
        <v>14</v>
      </c>
      <c r="D28" s="105">
        <v>8</v>
      </c>
      <c r="E28" s="105">
        <v>6</v>
      </c>
      <c r="F28" s="105">
        <v>2</v>
      </c>
      <c r="G28" s="105">
        <v>4</v>
      </c>
      <c r="H28" s="105">
        <v>2</v>
      </c>
      <c r="I28" s="105">
        <v>1</v>
      </c>
      <c r="J28" s="105">
        <v>1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142" t="s">
        <v>93</v>
      </c>
      <c r="T28" s="144"/>
      <c r="U28" s="144"/>
      <c r="V28" s="144"/>
    </row>
    <row r="29" spans="1:21" ht="14.25" customHeight="1" thickBot="1" thickTop="1">
      <c r="A29" s="103" t="s">
        <v>345</v>
      </c>
      <c r="B29" s="6">
        <v>47</v>
      </c>
      <c r="C29" s="104">
        <v>16</v>
      </c>
      <c r="D29" s="105">
        <v>9</v>
      </c>
      <c r="E29" s="105">
        <v>7</v>
      </c>
      <c r="F29" s="105">
        <v>3</v>
      </c>
      <c r="G29" s="105">
        <v>4</v>
      </c>
      <c r="H29" s="105">
        <v>2</v>
      </c>
      <c r="I29" s="105">
        <v>1</v>
      </c>
      <c r="J29" s="105">
        <v>1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83"/>
      <c r="S29" s="142" t="s">
        <v>94</v>
      </c>
      <c r="T29" s="144"/>
      <c r="U29" s="144"/>
    </row>
    <row r="30" spans="1:19" ht="14.25" customHeight="1" thickBot="1" thickTop="1">
      <c r="A30" s="115" t="s">
        <v>344</v>
      </c>
      <c r="B30" s="6">
        <v>54</v>
      </c>
      <c r="C30" s="104">
        <v>13</v>
      </c>
      <c r="D30" s="195">
        <v>6</v>
      </c>
      <c r="E30" s="196">
        <v>7</v>
      </c>
      <c r="F30" s="105">
        <v>2</v>
      </c>
      <c r="G30" s="105">
        <v>5</v>
      </c>
      <c r="H30" s="105">
        <v>2</v>
      </c>
      <c r="I30" s="105">
        <v>1</v>
      </c>
      <c r="J30" s="105">
        <v>1</v>
      </c>
      <c r="K30" s="105">
        <v>0</v>
      </c>
      <c r="L30" s="194">
        <v>1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95</v>
      </c>
    </row>
    <row r="31" spans="1:19" ht="14.25" customHeight="1" thickBot="1" thickTop="1">
      <c r="A31" s="165" t="s">
        <v>343</v>
      </c>
      <c r="B31" s="6">
        <v>37</v>
      </c>
      <c r="C31" s="104">
        <v>2</v>
      </c>
      <c r="D31" s="105">
        <v>2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142" t="s">
        <v>96</v>
      </c>
    </row>
    <row r="32" spans="1:21" ht="14.25" customHeight="1" thickBot="1" thickTop="1">
      <c r="A32" s="103" t="s">
        <v>342</v>
      </c>
      <c r="B32" s="6">
        <v>35</v>
      </c>
      <c r="C32" s="104">
        <v>2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2</v>
      </c>
      <c r="O32" s="105">
        <v>0</v>
      </c>
      <c r="P32" s="105">
        <v>0</v>
      </c>
      <c r="Q32" s="105">
        <v>0</v>
      </c>
      <c r="R32" s="92"/>
      <c r="S32" s="142" t="s">
        <v>97</v>
      </c>
      <c r="T32" s="144"/>
      <c r="U32" s="144"/>
    </row>
    <row r="33" spans="1:19" ht="14.25" customHeight="1" thickBot="1" thickTop="1">
      <c r="A33" s="215" t="s">
        <v>333</v>
      </c>
      <c r="B33" s="6">
        <v>40</v>
      </c>
      <c r="C33" s="104">
        <v>7</v>
      </c>
      <c r="D33" s="105">
        <v>0</v>
      </c>
      <c r="E33" s="105">
        <v>7</v>
      </c>
      <c r="F33" s="105">
        <v>0</v>
      </c>
      <c r="G33" s="105">
        <v>7</v>
      </c>
      <c r="H33" s="105">
        <v>1</v>
      </c>
      <c r="I33" s="105">
        <v>2</v>
      </c>
      <c r="J33" s="105">
        <v>1</v>
      </c>
      <c r="K33" s="105">
        <v>1</v>
      </c>
      <c r="L33" s="105">
        <v>2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92"/>
      <c r="S33" s="142" t="s">
        <v>91</v>
      </c>
    </row>
    <row r="34" spans="1:21" ht="14.25" customHeight="1" thickBot="1" thickTop="1">
      <c r="A34" s="103" t="s">
        <v>334</v>
      </c>
      <c r="B34" s="6">
        <v>56</v>
      </c>
      <c r="C34" s="104">
        <v>16</v>
      </c>
      <c r="D34" s="105">
        <v>10</v>
      </c>
      <c r="E34" s="105">
        <v>6</v>
      </c>
      <c r="F34" s="105">
        <v>2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142" t="s">
        <v>92</v>
      </c>
      <c r="T34" s="144"/>
      <c r="U34" s="144"/>
    </row>
    <row r="35" spans="1:19" ht="14.25" customHeight="1" thickBot="1" thickTop="1">
      <c r="A35" s="103" t="s">
        <v>335</v>
      </c>
      <c r="B35" s="6">
        <v>52</v>
      </c>
      <c r="C35" s="104">
        <v>13</v>
      </c>
      <c r="D35" s="105">
        <v>7</v>
      </c>
      <c r="E35" s="105">
        <v>6</v>
      </c>
      <c r="F35" s="105">
        <v>2</v>
      </c>
      <c r="G35" s="105">
        <v>4</v>
      </c>
      <c r="H35" s="105">
        <v>2</v>
      </c>
      <c r="I35" s="105">
        <v>1</v>
      </c>
      <c r="J35" s="105">
        <v>1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142" t="s">
        <v>93</v>
      </c>
    </row>
    <row r="36" spans="1:19" ht="14.25" customHeight="1" thickBot="1" thickTop="1">
      <c r="A36" s="103" t="s">
        <v>336</v>
      </c>
      <c r="B36" s="6">
        <v>50</v>
      </c>
      <c r="C36" s="104">
        <v>15</v>
      </c>
      <c r="D36" s="196">
        <v>9</v>
      </c>
      <c r="E36" s="195">
        <v>6</v>
      </c>
      <c r="F36" s="105">
        <v>3</v>
      </c>
      <c r="G36" s="105">
        <v>3</v>
      </c>
      <c r="H36" s="105">
        <v>1</v>
      </c>
      <c r="I36" s="105">
        <v>1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83"/>
      <c r="S36" s="142" t="s">
        <v>94</v>
      </c>
    </row>
    <row r="37" spans="1:19" ht="14.25" customHeight="1" thickBot="1" thickTop="1">
      <c r="A37" s="115" t="s">
        <v>337</v>
      </c>
      <c r="B37" s="6">
        <v>57</v>
      </c>
      <c r="C37" s="104">
        <v>17</v>
      </c>
      <c r="D37" s="195">
        <v>7</v>
      </c>
      <c r="E37" s="196">
        <v>10</v>
      </c>
      <c r="F37" s="105">
        <v>1</v>
      </c>
      <c r="G37" s="105">
        <v>8</v>
      </c>
      <c r="H37" s="105">
        <v>3</v>
      </c>
      <c r="I37" s="105">
        <v>1</v>
      </c>
      <c r="J37" s="105">
        <v>2</v>
      </c>
      <c r="K37" s="105">
        <v>1</v>
      </c>
      <c r="L37" s="194">
        <v>1</v>
      </c>
      <c r="M37" s="105">
        <v>1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95</v>
      </c>
    </row>
    <row r="38" spans="1:19" ht="14.25" customHeight="1" thickBot="1" thickTop="1">
      <c r="A38" s="165" t="s">
        <v>338</v>
      </c>
      <c r="B38" s="6">
        <v>32</v>
      </c>
      <c r="C38" s="104">
        <v>4</v>
      </c>
      <c r="D38" s="105">
        <v>4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142" t="s">
        <v>96</v>
      </c>
    </row>
    <row r="39" spans="1:20" ht="14.25" customHeight="1" thickBot="1" thickTop="1">
      <c r="A39" s="103" t="s">
        <v>339</v>
      </c>
      <c r="B39" s="6">
        <v>47</v>
      </c>
      <c r="C39" s="104">
        <v>4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95">
        <v>3</v>
      </c>
      <c r="O39" s="105">
        <v>0</v>
      </c>
      <c r="P39" s="105">
        <v>0</v>
      </c>
      <c r="Q39" s="194">
        <v>1</v>
      </c>
      <c r="R39" s="92"/>
      <c r="S39" s="142" t="s">
        <v>97</v>
      </c>
      <c r="T39" s="144"/>
    </row>
    <row r="40" spans="1:19" ht="14.25" customHeight="1" thickBot="1" thickTop="1">
      <c r="A40" s="215" t="s">
        <v>340</v>
      </c>
      <c r="B40" s="6">
        <v>47</v>
      </c>
      <c r="C40" s="104">
        <v>8</v>
      </c>
      <c r="D40" s="105">
        <v>0</v>
      </c>
      <c r="E40" s="105">
        <v>8</v>
      </c>
      <c r="F40" s="105">
        <v>0</v>
      </c>
      <c r="G40" s="105">
        <v>8</v>
      </c>
      <c r="H40" s="105">
        <v>1</v>
      </c>
      <c r="I40" s="105">
        <v>1</v>
      </c>
      <c r="J40" s="105">
        <v>1</v>
      </c>
      <c r="K40" s="105">
        <v>0</v>
      </c>
      <c r="L40" s="105">
        <v>5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142" t="s">
        <v>91</v>
      </c>
    </row>
    <row r="41" spans="1:19" ht="14.25" customHeight="1" thickBot="1" thickTop="1">
      <c r="A41" s="103" t="s">
        <v>341</v>
      </c>
      <c r="B41" s="6">
        <v>54</v>
      </c>
      <c r="C41" s="104">
        <v>16</v>
      </c>
      <c r="D41" s="195">
        <v>5</v>
      </c>
      <c r="E41" s="105">
        <v>7</v>
      </c>
      <c r="F41" s="105">
        <v>2</v>
      </c>
      <c r="G41" s="105">
        <v>5</v>
      </c>
      <c r="H41" s="105">
        <v>1</v>
      </c>
      <c r="I41" s="105">
        <v>1</v>
      </c>
      <c r="J41" s="105">
        <v>2</v>
      </c>
      <c r="K41" s="105">
        <v>1</v>
      </c>
      <c r="L41" s="105">
        <v>0</v>
      </c>
      <c r="M41" s="105">
        <v>0</v>
      </c>
      <c r="N41" s="105">
        <v>0</v>
      </c>
      <c r="O41" s="105">
        <v>0</v>
      </c>
      <c r="P41" s="194">
        <v>1</v>
      </c>
      <c r="Q41" s="194">
        <v>3</v>
      </c>
      <c r="R41" s="92"/>
      <c r="S41" s="142" t="s">
        <v>92</v>
      </c>
    </row>
    <row r="42" spans="1:18" ht="14.25" customHeight="1" thickBot="1" thickTop="1">
      <c r="A42" s="103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3"/>
    </row>
    <row r="43" spans="1:18" ht="14.25" customHeight="1" thickTop="1">
      <c r="A43" s="143"/>
      <c r="B43" s="147"/>
      <c r="C43" s="147"/>
      <c r="D43" s="147"/>
      <c r="E43" s="153"/>
      <c r="F43" s="153"/>
      <c r="G43" s="153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9"/>
    </row>
    <row r="44" spans="1:18" ht="14.25" customHeight="1">
      <c r="A44" s="143"/>
      <c r="B44" s="147"/>
      <c r="C44" s="147"/>
      <c r="D44" s="147"/>
      <c r="E44" s="153"/>
      <c r="F44" s="153"/>
      <c r="G44" s="153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</row>
    <row r="45" spans="1:18" ht="14.25" customHeight="1">
      <c r="A45" s="143"/>
      <c r="B45" s="147"/>
      <c r="C45" s="147"/>
      <c r="D45" s="147"/>
      <c r="E45" s="153"/>
      <c r="F45" s="153"/>
      <c r="G45" s="153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</row>
    <row r="46" spans="1:18" ht="14.25" customHeight="1">
      <c r="A46" s="143"/>
      <c r="B46" s="147"/>
      <c r="C46" s="147"/>
      <c r="D46" s="147"/>
      <c r="E46" s="153"/>
      <c r="F46" s="153"/>
      <c r="G46" s="153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</row>
    <row r="47" spans="1:18" ht="14.25" customHeight="1">
      <c r="A47" s="143"/>
      <c r="B47" s="147"/>
      <c r="C47" s="147"/>
      <c r="D47" s="147"/>
      <c r="E47" s="153"/>
      <c r="F47" s="153"/>
      <c r="G47" s="153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</row>
    <row r="48" spans="1:18" ht="14.25" customHeight="1">
      <c r="A48" s="143"/>
      <c r="B48" s="147"/>
      <c r="C48" s="147"/>
      <c r="D48" s="147"/>
      <c r="E48" s="153"/>
      <c r="F48" s="153"/>
      <c r="G48" s="153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</row>
    <row r="49" spans="1:18" ht="14.25" customHeight="1">
      <c r="A49" s="143"/>
      <c r="B49" s="147"/>
      <c r="C49" s="147"/>
      <c r="D49" s="147"/>
      <c r="E49" s="153"/>
      <c r="F49" s="153"/>
      <c r="G49" s="153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</row>
    <row r="50" spans="1:18" ht="14.25" customHeight="1">
      <c r="A50" s="143"/>
      <c r="B50" s="147"/>
      <c r="C50" s="147"/>
      <c r="D50" s="147"/>
      <c r="E50" s="153"/>
      <c r="F50" s="153"/>
      <c r="G50" s="153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9"/>
    </row>
    <row r="51" spans="1:18" ht="14.25" customHeight="1">
      <c r="A51" s="143"/>
      <c r="B51" s="147"/>
      <c r="C51" s="147"/>
      <c r="D51" s="147"/>
      <c r="E51" s="153"/>
      <c r="F51" s="153"/>
      <c r="G51" s="153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</row>
    <row r="52" spans="1:18" ht="14.25" customHeight="1">
      <c r="A52" s="143"/>
      <c r="B52" s="147"/>
      <c r="C52" s="147"/>
      <c r="D52" s="147"/>
      <c r="E52" s="153"/>
      <c r="F52" s="153"/>
      <c r="G52" s="153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</row>
    <row r="53" spans="1:18" ht="14.25" customHeight="1">
      <c r="A53" s="143"/>
      <c r="B53" s="147"/>
      <c r="C53" s="147"/>
      <c r="D53" s="147"/>
      <c r="E53" s="153"/>
      <c r="F53" s="153"/>
      <c r="G53" s="153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9"/>
    </row>
    <row r="54" spans="1:18" ht="14.25" customHeight="1">
      <c r="A54" s="143"/>
      <c r="B54" s="147"/>
      <c r="C54" s="147"/>
      <c r="D54" s="147"/>
      <c r="E54" s="153"/>
      <c r="F54" s="153"/>
      <c r="G54" s="153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9"/>
    </row>
    <row r="55" spans="1:18" ht="14.25" customHeight="1">
      <c r="A55" s="143"/>
      <c r="B55" s="147"/>
      <c r="C55" s="147"/>
      <c r="D55" s="147"/>
      <c r="E55" s="153"/>
      <c r="F55" s="153"/>
      <c r="G55" s="153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9"/>
    </row>
    <row r="56" spans="1:18" ht="14.25" customHeight="1">
      <c r="A56" s="143"/>
      <c r="B56" s="147"/>
      <c r="C56" s="147"/>
      <c r="D56" s="147"/>
      <c r="E56" s="153"/>
      <c r="F56" s="153"/>
      <c r="G56" s="153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9"/>
    </row>
    <row r="57" spans="1:18" ht="14.25" customHeight="1">
      <c r="A57" s="143"/>
      <c r="B57" s="147"/>
      <c r="C57" s="147"/>
      <c r="D57" s="147"/>
      <c r="E57" s="153"/>
      <c r="F57" s="153"/>
      <c r="G57" s="153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9"/>
    </row>
    <row r="58" spans="1:18" ht="14.25" customHeight="1">
      <c r="A58" s="143"/>
      <c r="B58" s="147"/>
      <c r="C58" s="147"/>
      <c r="D58" s="147"/>
      <c r="E58" s="153"/>
      <c r="F58" s="153"/>
      <c r="G58" s="153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9"/>
    </row>
    <row r="59" spans="1:18" ht="14.25" customHeight="1">
      <c r="A59" s="154"/>
      <c r="B59" s="147"/>
      <c r="C59" s="147"/>
      <c r="D59" s="147"/>
      <c r="E59" s="153"/>
      <c r="F59" s="153"/>
      <c r="G59" s="153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9"/>
    </row>
    <row r="60" spans="1:18" ht="14.25" customHeight="1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233" t="s">
        <v>35</v>
      </c>
      <c r="B1" s="236"/>
      <c r="C1" s="55"/>
      <c r="D1" s="55" t="s">
        <v>81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J8">SUM(B12:B59)</f>
        <v>1257</v>
      </c>
      <c r="C8" s="8">
        <f t="shared" si="0"/>
        <v>350</v>
      </c>
      <c r="D8" s="48">
        <f t="shared" si="0"/>
        <v>156</v>
      </c>
      <c r="E8" s="33">
        <f t="shared" si="0"/>
        <v>157</v>
      </c>
      <c r="F8" s="36">
        <f t="shared" si="0"/>
        <v>43</v>
      </c>
      <c r="G8" s="39">
        <f t="shared" si="0"/>
        <v>115</v>
      </c>
      <c r="H8" s="43">
        <f t="shared" si="0"/>
        <v>31</v>
      </c>
      <c r="I8" s="43">
        <f t="shared" si="0"/>
        <v>22</v>
      </c>
      <c r="J8" s="43">
        <f t="shared" si="0"/>
        <v>19</v>
      </c>
      <c r="K8" s="43">
        <f>SUM(K12:K47)</f>
        <v>0</v>
      </c>
      <c r="L8" s="43">
        <f aca="true" t="shared" si="1" ref="L8:Q8">SUM(L12:L59)</f>
        <v>28</v>
      </c>
      <c r="M8" s="43">
        <f t="shared" si="1"/>
        <v>13</v>
      </c>
      <c r="N8" s="62">
        <f t="shared" si="1"/>
        <v>6</v>
      </c>
      <c r="O8" s="77">
        <f t="shared" si="1"/>
        <v>0</v>
      </c>
      <c r="P8" s="66">
        <f t="shared" si="1"/>
        <v>15</v>
      </c>
      <c r="Q8" s="72">
        <f t="shared" si="1"/>
        <v>17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COUNT($C12:C59)</f>
        <v>31</v>
      </c>
      <c r="D9" s="49">
        <f aca="true" t="shared" si="2" ref="D9:Q9">D8/$C$8</f>
        <v>0.44571428571428573</v>
      </c>
      <c r="E9" s="34">
        <f t="shared" si="2"/>
        <v>0.44857142857142857</v>
      </c>
      <c r="F9" s="37">
        <f t="shared" si="2"/>
        <v>0.12285714285714286</v>
      </c>
      <c r="G9" s="40">
        <f t="shared" si="2"/>
        <v>0.32857142857142857</v>
      </c>
      <c r="H9" s="44">
        <f t="shared" si="2"/>
        <v>0.08857142857142856</v>
      </c>
      <c r="I9" s="44">
        <f t="shared" si="2"/>
        <v>0.06285714285714286</v>
      </c>
      <c r="J9" s="44">
        <f t="shared" si="2"/>
        <v>0.054285714285714284</v>
      </c>
      <c r="K9" s="44">
        <f t="shared" si="2"/>
        <v>0</v>
      </c>
      <c r="L9" s="44">
        <f t="shared" si="2"/>
        <v>0.08</v>
      </c>
      <c r="M9" s="44">
        <f t="shared" si="2"/>
        <v>0.037142857142857144</v>
      </c>
      <c r="N9" s="63">
        <f t="shared" si="2"/>
        <v>0.017142857142857144</v>
      </c>
      <c r="O9" s="78">
        <f t="shared" si="2"/>
        <v>0</v>
      </c>
      <c r="P9" s="67">
        <f t="shared" si="2"/>
        <v>0.04285714285714286</v>
      </c>
      <c r="Q9" s="73">
        <f t="shared" si="2"/>
        <v>0.04857142857142857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40.54838709677419</v>
      </c>
      <c r="C10" s="10">
        <f>C8/C9</f>
        <v>11.290322580645162</v>
      </c>
      <c r="D10" s="50">
        <f aca="true" t="shared" si="3" ref="D10:Q10">D8/$C$9</f>
        <v>5.032258064516129</v>
      </c>
      <c r="E10" s="35">
        <f t="shared" si="3"/>
        <v>5.064516129032258</v>
      </c>
      <c r="F10" s="38">
        <f t="shared" si="3"/>
        <v>1.3870967741935485</v>
      </c>
      <c r="G10" s="41">
        <f t="shared" si="3"/>
        <v>3.7096774193548385</v>
      </c>
      <c r="H10" s="45">
        <f t="shared" si="3"/>
        <v>1</v>
      </c>
      <c r="I10" s="45">
        <f t="shared" si="3"/>
        <v>0.7096774193548387</v>
      </c>
      <c r="J10" s="45">
        <f t="shared" si="3"/>
        <v>0.6129032258064516</v>
      </c>
      <c r="K10" s="45">
        <f t="shared" si="3"/>
        <v>0</v>
      </c>
      <c r="L10" s="45">
        <f t="shared" si="3"/>
        <v>0.9032258064516129</v>
      </c>
      <c r="M10" s="45">
        <f t="shared" si="3"/>
        <v>0.41935483870967744</v>
      </c>
      <c r="N10" s="64">
        <f t="shared" si="3"/>
        <v>0.1935483870967742</v>
      </c>
      <c r="O10" s="79">
        <f t="shared" si="3"/>
        <v>0</v>
      </c>
      <c r="P10" s="68">
        <f t="shared" si="3"/>
        <v>0.4838709677419355</v>
      </c>
      <c r="Q10" s="74">
        <f t="shared" si="3"/>
        <v>0.5483870967741935</v>
      </c>
      <c r="T10" s="157" t="s">
        <v>61</v>
      </c>
      <c r="U10" s="93"/>
    </row>
    <row r="11" spans="1:51" ht="14.25" customHeight="1" thickBot="1" thickTop="1">
      <c r="A11" s="176" t="s">
        <v>65</v>
      </c>
      <c r="B11" s="177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393</v>
      </c>
      <c r="B12" s="6">
        <v>40</v>
      </c>
      <c r="C12" s="104">
        <v>15</v>
      </c>
      <c r="D12" s="105">
        <v>6</v>
      </c>
      <c r="E12" s="105">
        <v>9</v>
      </c>
      <c r="F12" s="105">
        <v>3</v>
      </c>
      <c r="G12" s="105">
        <v>6</v>
      </c>
      <c r="H12" s="105">
        <v>3</v>
      </c>
      <c r="I12" s="105">
        <v>1</v>
      </c>
      <c r="J12" s="105">
        <v>1</v>
      </c>
      <c r="K12" s="105">
        <v>0</v>
      </c>
      <c r="L12" s="105">
        <v>0</v>
      </c>
      <c r="M12" s="105">
        <v>1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95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75" t="s">
        <v>392</v>
      </c>
      <c r="B13" s="6">
        <v>32</v>
      </c>
      <c r="C13" s="104">
        <v>6</v>
      </c>
      <c r="D13" s="195">
        <v>5</v>
      </c>
      <c r="E13" s="194">
        <v>1</v>
      </c>
      <c r="F13" s="105">
        <v>0</v>
      </c>
      <c r="G13" s="105">
        <v>1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1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96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03" t="s">
        <v>391</v>
      </c>
      <c r="B14" s="6">
        <v>34</v>
      </c>
      <c r="C14" s="104">
        <v>1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1</v>
      </c>
      <c r="O14" s="105">
        <v>0</v>
      </c>
      <c r="P14" s="105">
        <v>0</v>
      </c>
      <c r="Q14" s="105">
        <v>0</v>
      </c>
      <c r="R14" s="92"/>
      <c r="S14" s="93" t="s">
        <v>97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215" t="s">
        <v>390</v>
      </c>
      <c r="B15" s="6">
        <v>43</v>
      </c>
      <c r="C15" s="104">
        <v>8</v>
      </c>
      <c r="D15" s="105">
        <v>0</v>
      </c>
      <c r="E15" s="105">
        <v>8</v>
      </c>
      <c r="F15" s="105">
        <v>2</v>
      </c>
      <c r="G15" s="105">
        <v>6</v>
      </c>
      <c r="H15" s="105">
        <v>1</v>
      </c>
      <c r="I15" s="105">
        <v>1</v>
      </c>
      <c r="J15" s="105">
        <v>1</v>
      </c>
      <c r="K15" s="105">
        <v>0</v>
      </c>
      <c r="L15" s="105">
        <v>3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91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75" t="s">
        <v>389</v>
      </c>
      <c r="B16" s="6">
        <v>53</v>
      </c>
      <c r="C16" s="104">
        <v>18</v>
      </c>
      <c r="D16" s="105">
        <v>12</v>
      </c>
      <c r="E16" s="105">
        <v>6</v>
      </c>
      <c r="F16" s="105">
        <v>3</v>
      </c>
      <c r="G16" s="105">
        <v>3</v>
      </c>
      <c r="H16" s="105">
        <v>1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92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03" t="s">
        <v>388</v>
      </c>
      <c r="B17" s="6">
        <v>57</v>
      </c>
      <c r="C17" s="104">
        <v>27</v>
      </c>
      <c r="D17" s="105">
        <v>14</v>
      </c>
      <c r="E17" s="105">
        <v>13</v>
      </c>
      <c r="F17" s="105">
        <v>6</v>
      </c>
      <c r="G17" s="105">
        <v>7</v>
      </c>
      <c r="H17" s="105">
        <v>3</v>
      </c>
      <c r="I17" s="105">
        <v>2</v>
      </c>
      <c r="J17" s="105">
        <v>1</v>
      </c>
      <c r="K17" s="105">
        <v>0</v>
      </c>
      <c r="L17" s="105">
        <v>0</v>
      </c>
      <c r="M17" s="105">
        <v>1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93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03" t="s">
        <v>387</v>
      </c>
      <c r="B18" s="6">
        <v>44</v>
      </c>
      <c r="C18" s="104">
        <v>16</v>
      </c>
      <c r="D18" s="105">
        <v>10</v>
      </c>
      <c r="E18" s="105">
        <v>6</v>
      </c>
      <c r="F18" s="105">
        <v>3</v>
      </c>
      <c r="G18" s="105">
        <v>3</v>
      </c>
      <c r="H18" s="105">
        <v>1</v>
      </c>
      <c r="I18" s="105">
        <v>1</v>
      </c>
      <c r="J18" s="105">
        <v>1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92"/>
      <c r="S18" s="93" t="s">
        <v>94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03" t="s">
        <v>386</v>
      </c>
      <c r="B19" s="6">
        <v>44</v>
      </c>
      <c r="C19" s="104">
        <v>16</v>
      </c>
      <c r="D19" s="196">
        <v>15</v>
      </c>
      <c r="E19" s="195">
        <v>1</v>
      </c>
      <c r="F19" s="105">
        <v>1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1</v>
      </c>
      <c r="N19" s="105">
        <v>0</v>
      </c>
      <c r="O19" s="105">
        <v>0</v>
      </c>
      <c r="P19" s="105">
        <v>0</v>
      </c>
      <c r="Q19" s="105">
        <v>0</v>
      </c>
      <c r="R19" s="92"/>
      <c r="S19" s="93" t="s">
        <v>95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03" t="s">
        <v>385</v>
      </c>
      <c r="B20" s="6">
        <v>36</v>
      </c>
      <c r="C20" s="104">
        <v>6</v>
      </c>
      <c r="D20" s="105">
        <v>6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96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384</v>
      </c>
      <c r="B21" s="6">
        <v>25</v>
      </c>
      <c r="C21" s="104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97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03" t="s">
        <v>383</v>
      </c>
      <c r="B22" s="6">
        <v>40</v>
      </c>
      <c r="C22" s="104">
        <v>7</v>
      </c>
      <c r="D22" s="105">
        <v>0</v>
      </c>
      <c r="E22" s="105">
        <v>7</v>
      </c>
      <c r="F22" s="105">
        <v>1</v>
      </c>
      <c r="G22" s="105">
        <v>6</v>
      </c>
      <c r="H22" s="105">
        <v>1</v>
      </c>
      <c r="I22" s="105">
        <v>1</v>
      </c>
      <c r="J22" s="105">
        <v>2</v>
      </c>
      <c r="K22" s="105">
        <v>0</v>
      </c>
      <c r="L22" s="105">
        <v>2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91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75" t="s">
        <v>382</v>
      </c>
      <c r="B23" s="6">
        <v>45</v>
      </c>
      <c r="C23" s="104">
        <v>16</v>
      </c>
      <c r="D23" s="195">
        <v>10</v>
      </c>
      <c r="E23" s="196">
        <v>6</v>
      </c>
      <c r="F23" s="105">
        <v>2</v>
      </c>
      <c r="G23" s="105">
        <v>4</v>
      </c>
      <c r="H23" s="105">
        <v>1</v>
      </c>
      <c r="I23" s="105">
        <v>1</v>
      </c>
      <c r="J23" s="105">
        <v>1</v>
      </c>
      <c r="K23" s="105">
        <v>0</v>
      </c>
      <c r="L23" s="194">
        <v>1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92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03" t="s">
        <v>381</v>
      </c>
      <c r="B24" s="6">
        <v>47</v>
      </c>
      <c r="C24" s="104">
        <v>19</v>
      </c>
      <c r="D24" s="105">
        <v>10</v>
      </c>
      <c r="E24" s="105">
        <v>9</v>
      </c>
      <c r="F24" s="105">
        <v>2</v>
      </c>
      <c r="G24" s="105">
        <v>8</v>
      </c>
      <c r="H24" s="105">
        <v>3</v>
      </c>
      <c r="I24" s="105">
        <v>1</v>
      </c>
      <c r="J24" s="105">
        <v>1</v>
      </c>
      <c r="K24" s="105">
        <v>0</v>
      </c>
      <c r="L24" s="105">
        <v>0</v>
      </c>
      <c r="M24" s="105">
        <v>2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93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03" t="s">
        <v>380</v>
      </c>
      <c r="B25" s="6">
        <v>37</v>
      </c>
      <c r="C25" s="104">
        <v>17</v>
      </c>
      <c r="D25" s="105">
        <v>9</v>
      </c>
      <c r="E25" s="105">
        <v>8</v>
      </c>
      <c r="F25" s="105">
        <v>3</v>
      </c>
      <c r="G25" s="105">
        <v>5</v>
      </c>
      <c r="H25" s="105">
        <v>1</v>
      </c>
      <c r="I25" s="105">
        <v>2</v>
      </c>
      <c r="J25" s="105">
        <v>1</v>
      </c>
      <c r="K25" s="105">
        <v>0</v>
      </c>
      <c r="L25" s="105">
        <v>0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94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379</v>
      </c>
      <c r="B26" s="6">
        <v>45</v>
      </c>
      <c r="C26" s="104">
        <v>17</v>
      </c>
      <c r="D26" s="105">
        <v>9</v>
      </c>
      <c r="E26" s="105">
        <v>8</v>
      </c>
      <c r="F26" s="105">
        <v>2</v>
      </c>
      <c r="G26" s="105">
        <v>6</v>
      </c>
      <c r="H26" s="105">
        <v>4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92"/>
      <c r="S26" s="93" t="s">
        <v>95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03" t="s">
        <v>378</v>
      </c>
      <c r="B27" s="6">
        <v>29</v>
      </c>
      <c r="C27" s="104">
        <v>2</v>
      </c>
      <c r="D27" s="195">
        <v>1</v>
      </c>
      <c r="E27" s="194">
        <v>1</v>
      </c>
      <c r="F27" s="105">
        <v>1</v>
      </c>
      <c r="G27" s="105">
        <v>0</v>
      </c>
      <c r="H27" s="105">
        <v>0</v>
      </c>
      <c r="I27" s="105">
        <v>1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96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03" t="s">
        <v>377</v>
      </c>
      <c r="B28" s="6">
        <v>28</v>
      </c>
      <c r="C28" s="104">
        <v>1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1</v>
      </c>
      <c r="O28" s="105">
        <v>0</v>
      </c>
      <c r="P28" s="105">
        <v>0</v>
      </c>
      <c r="Q28" s="105">
        <v>0</v>
      </c>
      <c r="R28" s="92"/>
      <c r="S28" s="93" t="s">
        <v>97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03" t="s">
        <v>376</v>
      </c>
      <c r="B29" s="6">
        <v>44</v>
      </c>
      <c r="C29" s="104">
        <v>6</v>
      </c>
      <c r="D29" s="105">
        <v>0</v>
      </c>
      <c r="E29" s="194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94">
        <v>3</v>
      </c>
      <c r="Q29" s="194">
        <v>3</v>
      </c>
      <c r="R29" s="92"/>
      <c r="S29" s="93" t="s">
        <v>91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75" t="s">
        <v>375</v>
      </c>
      <c r="B30" s="6">
        <v>42</v>
      </c>
      <c r="C30" s="104">
        <v>16</v>
      </c>
      <c r="D30" s="232">
        <v>0</v>
      </c>
      <c r="E30" s="232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94">
        <v>4</v>
      </c>
      <c r="Q30" s="194">
        <v>12</v>
      </c>
      <c r="R30" s="92"/>
      <c r="S30" s="93" t="s">
        <v>92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03" t="s">
        <v>374</v>
      </c>
      <c r="B31" s="6">
        <v>50</v>
      </c>
      <c r="C31" s="104">
        <v>18</v>
      </c>
      <c r="D31" s="195">
        <v>6</v>
      </c>
      <c r="E31" s="195">
        <v>2</v>
      </c>
      <c r="F31" s="105">
        <v>1</v>
      </c>
      <c r="G31" s="105">
        <v>1</v>
      </c>
      <c r="H31" s="105">
        <v>1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94">
        <v>8</v>
      </c>
      <c r="Q31" s="194">
        <v>2</v>
      </c>
      <c r="R31" s="92"/>
      <c r="S31" s="93" t="s">
        <v>93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03" t="s">
        <v>373</v>
      </c>
      <c r="B32" s="6">
        <v>48</v>
      </c>
      <c r="C32" s="104">
        <v>17</v>
      </c>
      <c r="D32" s="195">
        <v>7</v>
      </c>
      <c r="E32" s="196">
        <v>10</v>
      </c>
      <c r="F32" s="105">
        <v>2</v>
      </c>
      <c r="G32" s="105">
        <v>8</v>
      </c>
      <c r="H32" s="105">
        <v>1</v>
      </c>
      <c r="I32" s="105">
        <v>2</v>
      </c>
      <c r="J32" s="105">
        <v>1</v>
      </c>
      <c r="K32" s="105">
        <v>0</v>
      </c>
      <c r="L32" s="194">
        <v>2</v>
      </c>
      <c r="M32" s="105">
        <v>2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94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215" t="s">
        <v>372</v>
      </c>
      <c r="B33" s="6">
        <v>45</v>
      </c>
      <c r="C33" s="104">
        <v>16</v>
      </c>
      <c r="D33" s="194">
        <v>0</v>
      </c>
      <c r="E33" s="105">
        <v>16</v>
      </c>
      <c r="F33" s="105">
        <v>2</v>
      </c>
      <c r="G33" s="105">
        <v>14</v>
      </c>
      <c r="H33" s="105">
        <v>2</v>
      </c>
      <c r="I33" s="105">
        <v>1</v>
      </c>
      <c r="J33" s="105">
        <v>1</v>
      </c>
      <c r="K33" s="105">
        <v>0</v>
      </c>
      <c r="L33" s="194">
        <v>9</v>
      </c>
      <c r="M33" s="105">
        <v>1</v>
      </c>
      <c r="N33" s="105">
        <v>0</v>
      </c>
      <c r="O33" s="105">
        <v>0</v>
      </c>
      <c r="P33" s="105">
        <v>0</v>
      </c>
      <c r="Q33" s="105">
        <v>0</v>
      </c>
      <c r="R33" s="92"/>
      <c r="S33" s="93" t="s">
        <v>95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215" t="s">
        <v>371</v>
      </c>
      <c r="B34" s="6">
        <v>34</v>
      </c>
      <c r="C34" s="104">
        <v>4</v>
      </c>
      <c r="D34" s="194">
        <v>0</v>
      </c>
      <c r="E34" s="194">
        <v>4</v>
      </c>
      <c r="F34" s="105">
        <v>0</v>
      </c>
      <c r="G34" s="105">
        <v>4</v>
      </c>
      <c r="H34" s="105">
        <v>1</v>
      </c>
      <c r="I34" s="105">
        <v>1</v>
      </c>
      <c r="J34" s="105">
        <v>0</v>
      </c>
      <c r="K34" s="105">
        <v>0</v>
      </c>
      <c r="L34" s="194">
        <v>1</v>
      </c>
      <c r="M34" s="105">
        <v>1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96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370</v>
      </c>
      <c r="B35" s="6">
        <v>29</v>
      </c>
      <c r="C35" s="104">
        <v>3</v>
      </c>
      <c r="D35" s="105">
        <v>1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3</v>
      </c>
      <c r="O35" s="105">
        <v>0</v>
      </c>
      <c r="P35" s="105">
        <v>0</v>
      </c>
      <c r="Q35" s="105">
        <v>0</v>
      </c>
      <c r="R35" s="92"/>
      <c r="S35" s="93" t="s">
        <v>97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215" t="s">
        <v>363</v>
      </c>
      <c r="B36" s="6">
        <v>37</v>
      </c>
      <c r="C36" s="104">
        <v>7</v>
      </c>
      <c r="D36" s="105">
        <v>0</v>
      </c>
      <c r="E36" s="105">
        <v>7</v>
      </c>
      <c r="F36" s="105">
        <v>0</v>
      </c>
      <c r="G36" s="105">
        <v>7</v>
      </c>
      <c r="H36" s="105">
        <v>1</v>
      </c>
      <c r="I36" s="105">
        <v>1</v>
      </c>
      <c r="J36" s="105">
        <v>1</v>
      </c>
      <c r="K36" s="105">
        <v>0</v>
      </c>
      <c r="L36" s="105">
        <v>3</v>
      </c>
      <c r="M36" s="105">
        <v>1</v>
      </c>
      <c r="N36" s="105">
        <v>0</v>
      </c>
      <c r="O36" s="105">
        <v>0</v>
      </c>
      <c r="P36" s="105">
        <v>0</v>
      </c>
      <c r="Q36" s="105">
        <v>0</v>
      </c>
      <c r="R36" s="92"/>
      <c r="S36" s="93" t="s">
        <v>91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75" t="s">
        <v>364</v>
      </c>
      <c r="B37" s="6">
        <v>57</v>
      </c>
      <c r="C37" s="104">
        <v>20</v>
      </c>
      <c r="D37" s="195">
        <v>5</v>
      </c>
      <c r="E37" s="196">
        <v>15</v>
      </c>
      <c r="F37" s="105">
        <v>3</v>
      </c>
      <c r="G37" s="105">
        <v>12</v>
      </c>
      <c r="H37" s="105">
        <v>1</v>
      </c>
      <c r="I37" s="105">
        <v>1</v>
      </c>
      <c r="J37" s="105">
        <v>1</v>
      </c>
      <c r="K37" s="105">
        <v>0</v>
      </c>
      <c r="L37" s="194">
        <v>7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92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03" t="s">
        <v>365</v>
      </c>
      <c r="B38" s="6">
        <v>46</v>
      </c>
      <c r="C38" s="104">
        <v>18</v>
      </c>
      <c r="D38" s="105">
        <v>10</v>
      </c>
      <c r="E38" s="105">
        <v>8</v>
      </c>
      <c r="F38" s="105">
        <v>2</v>
      </c>
      <c r="G38" s="105">
        <v>6</v>
      </c>
      <c r="H38" s="105">
        <v>2</v>
      </c>
      <c r="I38" s="105">
        <v>1</v>
      </c>
      <c r="J38" s="105">
        <v>2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93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03" t="s">
        <v>366</v>
      </c>
      <c r="B39" s="6">
        <v>39</v>
      </c>
      <c r="C39" s="104">
        <v>14</v>
      </c>
      <c r="D39" s="105">
        <v>9</v>
      </c>
      <c r="E39" s="105">
        <v>5</v>
      </c>
      <c r="F39" s="105">
        <v>2</v>
      </c>
      <c r="G39" s="105">
        <v>3</v>
      </c>
      <c r="H39" s="105">
        <v>1</v>
      </c>
      <c r="I39" s="105">
        <v>1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94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 t="s">
        <v>367</v>
      </c>
      <c r="B40" s="6">
        <v>45</v>
      </c>
      <c r="C40" s="104">
        <v>15</v>
      </c>
      <c r="D40" s="105">
        <v>8</v>
      </c>
      <c r="E40" s="105">
        <v>7</v>
      </c>
      <c r="F40" s="105">
        <v>2</v>
      </c>
      <c r="G40" s="105">
        <v>5</v>
      </c>
      <c r="H40" s="105">
        <v>2</v>
      </c>
      <c r="I40" s="105">
        <v>1</v>
      </c>
      <c r="J40" s="105">
        <v>1</v>
      </c>
      <c r="K40" s="105">
        <v>0</v>
      </c>
      <c r="L40" s="105">
        <v>0</v>
      </c>
      <c r="M40" s="105">
        <v>1</v>
      </c>
      <c r="N40" s="105">
        <v>0</v>
      </c>
      <c r="O40" s="105">
        <v>0</v>
      </c>
      <c r="P40" s="105">
        <v>0</v>
      </c>
      <c r="Q40" s="105">
        <v>0</v>
      </c>
      <c r="R40" s="92"/>
      <c r="S40" s="93" t="s">
        <v>95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368</v>
      </c>
      <c r="B41" s="6">
        <v>32</v>
      </c>
      <c r="C41" s="104">
        <v>3</v>
      </c>
      <c r="D41" s="105">
        <v>3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96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03" t="s">
        <v>369</v>
      </c>
      <c r="B42" s="6">
        <v>30</v>
      </c>
      <c r="C42" s="104">
        <v>1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1</v>
      </c>
      <c r="O42" s="105">
        <v>0</v>
      </c>
      <c r="P42" s="105">
        <v>0</v>
      </c>
      <c r="Q42" s="105">
        <v>0</v>
      </c>
      <c r="R42" s="92"/>
      <c r="S42" s="93" t="s">
        <v>97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20:51" ht="14.25" customHeight="1" thickTop="1"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43"/>
      <c r="B44" s="147"/>
      <c r="C44" s="145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8"/>
      <c r="O44" s="148"/>
      <c r="P44" s="148"/>
      <c r="Q44" s="148"/>
      <c r="R44" s="151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>
      <c r="A45" s="143"/>
      <c r="B45" s="147"/>
      <c r="C45" s="145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8"/>
      <c r="O45" s="148"/>
      <c r="P45" s="148"/>
      <c r="Q45" s="148"/>
      <c r="R45" s="151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>
      <c r="A46" s="143"/>
      <c r="B46" s="147"/>
      <c r="C46" s="145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8"/>
      <c r="O46" s="148"/>
      <c r="P46" s="148"/>
      <c r="Q46" s="148"/>
      <c r="R46" s="151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>
      <c r="A47" s="143"/>
      <c r="B47" s="147"/>
      <c r="C47" s="145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8"/>
      <c r="O47" s="148"/>
      <c r="P47" s="148"/>
      <c r="Q47" s="148"/>
      <c r="R47" s="15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>
      <c r="A48" s="143"/>
      <c r="B48" s="147"/>
      <c r="C48" s="145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8"/>
      <c r="O48" s="148"/>
      <c r="P48" s="148"/>
      <c r="Q48" s="148"/>
      <c r="R48" s="15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>
      <c r="A49" s="143"/>
      <c r="B49" s="147"/>
      <c r="C49" s="145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8"/>
      <c r="O49" s="148"/>
      <c r="P49" s="148"/>
      <c r="Q49" s="148"/>
      <c r="R49" s="15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>
      <c r="A50" s="143"/>
      <c r="B50" s="147"/>
      <c r="C50" s="14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8"/>
      <c r="O50" s="148"/>
      <c r="P50" s="148"/>
      <c r="Q50" s="148"/>
      <c r="R50" s="151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>
      <c r="A51" s="143"/>
      <c r="B51" s="147"/>
      <c r="C51" s="145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8"/>
      <c r="O51" s="148"/>
      <c r="P51" s="148"/>
      <c r="Q51" s="148"/>
      <c r="R51" s="151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51" ht="14.25" customHeight="1">
      <c r="A52" s="143"/>
      <c r="B52" s="147"/>
      <c r="C52" s="145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8"/>
      <c r="O52" s="148"/>
      <c r="P52" s="148"/>
      <c r="Q52" s="148"/>
      <c r="R52" s="15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51" ht="14.25" customHeight="1">
      <c r="A53" s="143"/>
      <c r="B53" s="147"/>
      <c r="C53" s="145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8"/>
      <c r="O53" s="148"/>
      <c r="P53" s="148"/>
      <c r="Q53" s="148"/>
      <c r="R53" s="15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51" ht="14.25" customHeight="1">
      <c r="A54" s="143"/>
      <c r="B54" s="147"/>
      <c r="C54" s="145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8"/>
      <c r="O54" s="148"/>
      <c r="P54" s="148"/>
      <c r="Q54" s="148"/>
      <c r="R54" s="15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51" ht="14.25" customHeight="1">
      <c r="A55" s="143"/>
      <c r="B55" s="147"/>
      <c r="C55" s="145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8"/>
      <c r="O55" s="148"/>
      <c r="P55" s="148"/>
      <c r="Q55" s="148"/>
      <c r="R55" s="15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1:18" ht="14.25" customHeight="1">
      <c r="A56" s="143"/>
      <c r="B56" s="147"/>
      <c r="C56" s="147"/>
      <c r="D56" s="147"/>
      <c r="E56" s="153"/>
      <c r="F56" s="153"/>
      <c r="G56" s="153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9"/>
    </row>
    <row r="57" spans="1:18" ht="14.25" customHeight="1">
      <c r="A57" s="143"/>
      <c r="B57" s="147"/>
      <c r="C57" s="147"/>
      <c r="D57" s="147"/>
      <c r="E57" s="153"/>
      <c r="F57" s="153"/>
      <c r="G57" s="153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9"/>
    </row>
    <row r="58" spans="1:18" ht="14.25" customHeight="1">
      <c r="A58" s="143"/>
      <c r="B58" s="147"/>
      <c r="C58" s="147"/>
      <c r="D58" s="147"/>
      <c r="E58" s="153"/>
      <c r="F58" s="153"/>
      <c r="G58" s="153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9"/>
    </row>
    <row r="59" spans="1:18" ht="14.25" customHeight="1">
      <c r="A59" s="154"/>
      <c r="B59" s="147"/>
      <c r="C59" s="147"/>
      <c r="D59" s="147"/>
      <c r="E59" s="153"/>
      <c r="F59" s="153"/>
      <c r="G59" s="153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9"/>
    </row>
    <row r="60" spans="1:18" ht="14.25" customHeight="1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</row>
    <row r="61" spans="1:18" ht="14.25" customHeight="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5.85156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4.28125" style="142" customWidth="1"/>
  </cols>
  <sheetData>
    <row r="1" spans="1:17" ht="32.25" customHeight="1" thickBot="1">
      <c r="A1" s="233" t="s">
        <v>35</v>
      </c>
      <c r="B1" s="236"/>
      <c r="C1" s="55"/>
      <c r="D1" s="55" t="s">
        <v>82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91" t="s">
        <v>0</v>
      </c>
      <c r="B8" s="8">
        <f aca="true" t="shared" si="0" ref="B8:Q8">SUM(B12:B48)</f>
        <v>1021</v>
      </c>
      <c r="C8" s="8">
        <f t="shared" si="0"/>
        <v>320</v>
      </c>
      <c r="D8" s="48">
        <f t="shared" si="0"/>
        <v>137</v>
      </c>
      <c r="E8" s="33">
        <f t="shared" si="0"/>
        <v>159</v>
      </c>
      <c r="F8" s="36">
        <f t="shared" si="0"/>
        <v>41</v>
      </c>
      <c r="G8" s="39">
        <f t="shared" si="0"/>
        <v>118</v>
      </c>
      <c r="H8" s="43">
        <f t="shared" si="0"/>
        <v>29</v>
      </c>
      <c r="I8" s="43">
        <f t="shared" si="0"/>
        <v>23</v>
      </c>
      <c r="J8" s="43">
        <f t="shared" si="0"/>
        <v>23</v>
      </c>
      <c r="K8" s="43">
        <f>SUM(K12:K47)</f>
        <v>1</v>
      </c>
      <c r="L8" s="43">
        <f t="shared" si="0"/>
        <v>37</v>
      </c>
      <c r="M8" s="43">
        <f t="shared" si="0"/>
        <v>3</v>
      </c>
      <c r="N8" s="62">
        <f t="shared" si="0"/>
        <v>7</v>
      </c>
      <c r="O8" s="77">
        <f t="shared" si="0"/>
        <v>0</v>
      </c>
      <c r="P8" s="66">
        <f t="shared" si="0"/>
        <v>5</v>
      </c>
      <c r="Q8" s="72">
        <f t="shared" si="0"/>
        <v>12</v>
      </c>
      <c r="T8" s="156" t="s">
        <v>55</v>
      </c>
      <c r="U8" s="93"/>
    </row>
    <row r="9" spans="1:21" ht="14.25" thickBot="1" thickTop="1">
      <c r="A9" s="91" t="s">
        <v>3</v>
      </c>
      <c r="B9" s="7"/>
      <c r="C9" s="59">
        <f>COUNT($C12:C48)</f>
        <v>30</v>
      </c>
      <c r="D9" s="49">
        <f aca="true" t="shared" si="1" ref="D9:Q9">D8/$C$8</f>
        <v>0.428125</v>
      </c>
      <c r="E9" s="34">
        <f t="shared" si="1"/>
        <v>0.496875</v>
      </c>
      <c r="F9" s="37">
        <f t="shared" si="1"/>
        <v>0.128125</v>
      </c>
      <c r="G9" s="40">
        <f t="shared" si="1"/>
        <v>0.36875</v>
      </c>
      <c r="H9" s="44">
        <f t="shared" si="1"/>
        <v>0.090625</v>
      </c>
      <c r="I9" s="44">
        <f t="shared" si="1"/>
        <v>0.071875</v>
      </c>
      <c r="J9" s="44">
        <f t="shared" si="1"/>
        <v>0.071875</v>
      </c>
      <c r="K9" s="44">
        <f t="shared" si="1"/>
        <v>0.003125</v>
      </c>
      <c r="L9" s="44">
        <f t="shared" si="1"/>
        <v>0.115625</v>
      </c>
      <c r="M9" s="44">
        <f t="shared" si="1"/>
        <v>0.009375</v>
      </c>
      <c r="N9" s="63">
        <f t="shared" si="1"/>
        <v>0.021875</v>
      </c>
      <c r="O9" s="78">
        <f t="shared" si="1"/>
        <v>0</v>
      </c>
      <c r="P9" s="67">
        <f t="shared" si="1"/>
        <v>0.015625</v>
      </c>
      <c r="Q9" s="73">
        <f t="shared" si="1"/>
        <v>0.0375</v>
      </c>
      <c r="T9" s="160" t="s">
        <v>60</v>
      </c>
      <c r="U9" s="93"/>
    </row>
    <row r="10" spans="1:21" ht="14.25" thickBot="1" thickTop="1">
      <c r="A10" s="91" t="s">
        <v>4</v>
      </c>
      <c r="B10" s="10">
        <f>B8/C9</f>
        <v>34.03333333333333</v>
      </c>
      <c r="C10" s="10">
        <f>C8/C9</f>
        <v>10.666666666666666</v>
      </c>
      <c r="D10" s="50">
        <f>D8/$C$9</f>
        <v>4.566666666666666</v>
      </c>
      <c r="E10" s="35">
        <f aca="true" t="shared" si="2" ref="E10:Q10">E8/$C$9</f>
        <v>5.3</v>
      </c>
      <c r="F10" s="38">
        <f t="shared" si="2"/>
        <v>1.3666666666666667</v>
      </c>
      <c r="G10" s="41">
        <f t="shared" si="2"/>
        <v>3.933333333333333</v>
      </c>
      <c r="H10" s="45">
        <f t="shared" si="2"/>
        <v>0.9666666666666667</v>
      </c>
      <c r="I10" s="45">
        <f t="shared" si="2"/>
        <v>0.7666666666666667</v>
      </c>
      <c r="J10" s="45">
        <f t="shared" si="2"/>
        <v>0.7666666666666667</v>
      </c>
      <c r="K10" s="45">
        <f t="shared" si="2"/>
        <v>0.03333333333333333</v>
      </c>
      <c r="L10" s="45">
        <f t="shared" si="2"/>
        <v>1.2333333333333334</v>
      </c>
      <c r="M10" s="45">
        <f t="shared" si="2"/>
        <v>0.1</v>
      </c>
      <c r="N10" s="64">
        <f t="shared" si="2"/>
        <v>0.23333333333333334</v>
      </c>
      <c r="O10" s="79">
        <f t="shared" si="2"/>
        <v>0</v>
      </c>
      <c r="P10" s="68">
        <f t="shared" si="2"/>
        <v>0.16666666666666666</v>
      </c>
      <c r="Q10" s="74">
        <f t="shared" si="2"/>
        <v>0.4</v>
      </c>
      <c r="T10" s="157" t="s">
        <v>61</v>
      </c>
      <c r="U10" s="93"/>
    </row>
    <row r="11" spans="1:51" ht="14.25" customHeight="1" thickBot="1" thickTop="1">
      <c r="A11" s="176" t="s">
        <v>65</v>
      </c>
      <c r="B11" s="177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422</v>
      </c>
      <c r="B12" s="6">
        <v>48</v>
      </c>
      <c r="C12" s="104">
        <v>17</v>
      </c>
      <c r="D12" s="105">
        <v>10</v>
      </c>
      <c r="E12" s="105">
        <v>7</v>
      </c>
      <c r="F12" s="105">
        <v>3</v>
      </c>
      <c r="G12" s="105">
        <v>4</v>
      </c>
      <c r="H12" s="105">
        <v>2</v>
      </c>
      <c r="I12" s="105">
        <v>1</v>
      </c>
      <c r="J12" s="105">
        <v>1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94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03" t="s">
        <v>421</v>
      </c>
      <c r="B13" s="6">
        <v>43</v>
      </c>
      <c r="C13" s="104">
        <v>16</v>
      </c>
      <c r="D13" s="195">
        <v>9</v>
      </c>
      <c r="E13" s="196">
        <v>7</v>
      </c>
      <c r="F13" s="105">
        <v>3</v>
      </c>
      <c r="G13" s="105">
        <v>4</v>
      </c>
      <c r="H13" s="105">
        <v>1</v>
      </c>
      <c r="I13" s="105">
        <v>1</v>
      </c>
      <c r="J13" s="105">
        <v>1</v>
      </c>
      <c r="K13" s="105">
        <v>0</v>
      </c>
      <c r="L13" s="194">
        <v>1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95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03" t="s">
        <v>420</v>
      </c>
      <c r="B14" s="6">
        <v>41</v>
      </c>
      <c r="C14" s="104">
        <v>17</v>
      </c>
      <c r="D14" s="105">
        <v>10</v>
      </c>
      <c r="E14" s="105">
        <v>7</v>
      </c>
      <c r="F14" s="105">
        <v>3</v>
      </c>
      <c r="G14" s="105">
        <v>4</v>
      </c>
      <c r="H14" s="105">
        <v>2</v>
      </c>
      <c r="I14" s="105">
        <v>1</v>
      </c>
      <c r="J14" s="105">
        <v>1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93" t="s">
        <v>96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03" t="s">
        <v>419</v>
      </c>
      <c r="B15" s="6">
        <v>15</v>
      </c>
      <c r="C15" s="104">
        <v>3</v>
      </c>
      <c r="D15" s="105">
        <v>3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96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418</v>
      </c>
      <c r="B16" s="6">
        <v>13</v>
      </c>
      <c r="C16" s="104">
        <v>1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1</v>
      </c>
      <c r="O16" s="105">
        <v>0</v>
      </c>
      <c r="P16" s="105">
        <v>0</v>
      </c>
      <c r="Q16" s="105">
        <v>0</v>
      </c>
      <c r="R16" s="92"/>
      <c r="S16" s="93" t="s">
        <v>97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215" t="s">
        <v>417</v>
      </c>
      <c r="B17" s="6">
        <v>36</v>
      </c>
      <c r="C17" s="104">
        <v>8</v>
      </c>
      <c r="D17" s="105">
        <v>0</v>
      </c>
      <c r="E17" s="105">
        <v>8</v>
      </c>
      <c r="F17" s="105">
        <v>0</v>
      </c>
      <c r="G17" s="105">
        <v>7</v>
      </c>
      <c r="H17" s="105">
        <v>1</v>
      </c>
      <c r="I17" s="105">
        <v>1</v>
      </c>
      <c r="J17" s="105">
        <v>1</v>
      </c>
      <c r="K17" s="105">
        <v>0</v>
      </c>
      <c r="L17" s="105">
        <v>3</v>
      </c>
      <c r="M17" s="105">
        <v>2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91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03" t="s">
        <v>416</v>
      </c>
      <c r="B18" s="6">
        <v>39</v>
      </c>
      <c r="C18" s="104">
        <v>14</v>
      </c>
      <c r="D18" s="105">
        <v>9</v>
      </c>
      <c r="E18" s="105">
        <v>5</v>
      </c>
      <c r="F18" s="105">
        <v>2</v>
      </c>
      <c r="G18" s="105">
        <v>3</v>
      </c>
      <c r="H18" s="105">
        <v>0</v>
      </c>
      <c r="I18" s="105">
        <v>1</v>
      </c>
      <c r="J18" s="105">
        <v>1</v>
      </c>
      <c r="K18" s="105">
        <v>0</v>
      </c>
      <c r="L18" s="105">
        <v>0</v>
      </c>
      <c r="M18" s="105">
        <v>1</v>
      </c>
      <c r="N18" s="105">
        <v>0</v>
      </c>
      <c r="O18" s="105">
        <v>0</v>
      </c>
      <c r="P18" s="105">
        <v>0</v>
      </c>
      <c r="Q18" s="105">
        <v>0</v>
      </c>
      <c r="R18" s="92"/>
      <c r="S18" s="93" t="s">
        <v>92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215" t="s">
        <v>415</v>
      </c>
      <c r="B19" s="6">
        <v>42</v>
      </c>
      <c r="C19" s="104">
        <v>15</v>
      </c>
      <c r="D19" s="194">
        <v>0</v>
      </c>
      <c r="E19" s="196">
        <v>15</v>
      </c>
      <c r="F19" s="105">
        <v>2</v>
      </c>
      <c r="G19" s="105">
        <v>13</v>
      </c>
      <c r="H19" s="105">
        <v>2</v>
      </c>
      <c r="I19" s="105">
        <v>1</v>
      </c>
      <c r="J19" s="105">
        <v>1</v>
      </c>
      <c r="K19" s="105">
        <v>0</v>
      </c>
      <c r="L19" s="194">
        <v>9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93" t="s">
        <v>93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03" t="s">
        <v>414</v>
      </c>
      <c r="B20" s="6">
        <v>43</v>
      </c>
      <c r="C20" s="104">
        <v>17</v>
      </c>
      <c r="D20" s="105">
        <v>9</v>
      </c>
      <c r="E20" s="105">
        <v>8</v>
      </c>
      <c r="F20" s="105">
        <v>3</v>
      </c>
      <c r="G20" s="105">
        <v>5</v>
      </c>
      <c r="H20" s="105">
        <v>1</v>
      </c>
      <c r="I20" s="105">
        <v>1</v>
      </c>
      <c r="J20" s="105">
        <v>3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94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413</v>
      </c>
      <c r="B21" s="6">
        <v>36</v>
      </c>
      <c r="C21" s="104">
        <v>14</v>
      </c>
      <c r="D21" s="195">
        <v>7</v>
      </c>
      <c r="E21" s="196">
        <v>7</v>
      </c>
      <c r="F21" s="105">
        <v>2</v>
      </c>
      <c r="G21" s="105">
        <v>5</v>
      </c>
      <c r="H21" s="105">
        <v>2</v>
      </c>
      <c r="I21" s="105">
        <v>1</v>
      </c>
      <c r="J21" s="105">
        <v>1</v>
      </c>
      <c r="K21" s="105">
        <v>0</v>
      </c>
      <c r="L21" s="194">
        <v>1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95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215" t="s">
        <v>412</v>
      </c>
      <c r="B22" s="6">
        <v>25</v>
      </c>
      <c r="C22" s="104">
        <v>6</v>
      </c>
      <c r="D22" s="194">
        <v>0</v>
      </c>
      <c r="E22" s="194">
        <v>6</v>
      </c>
      <c r="F22" s="105">
        <v>2</v>
      </c>
      <c r="G22" s="105">
        <v>3</v>
      </c>
      <c r="H22" s="105">
        <v>0</v>
      </c>
      <c r="I22" s="105">
        <v>1</v>
      </c>
      <c r="J22" s="105">
        <v>1</v>
      </c>
      <c r="K22" s="105">
        <v>0</v>
      </c>
      <c r="L22" s="194">
        <v>2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96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03" t="s">
        <v>411</v>
      </c>
      <c r="B23" s="6">
        <v>16</v>
      </c>
      <c r="C23" s="104">
        <v>2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2</v>
      </c>
      <c r="O23" s="105">
        <v>0</v>
      </c>
      <c r="P23" s="105">
        <v>0</v>
      </c>
      <c r="Q23" s="105">
        <v>0</v>
      </c>
      <c r="R23" s="92"/>
      <c r="S23" s="93" t="s">
        <v>97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215" t="s">
        <v>410</v>
      </c>
      <c r="B24" s="6">
        <v>29</v>
      </c>
      <c r="C24" s="104">
        <v>6</v>
      </c>
      <c r="D24" s="105">
        <v>0</v>
      </c>
      <c r="E24" s="105">
        <v>6</v>
      </c>
      <c r="F24" s="105">
        <v>0</v>
      </c>
      <c r="G24" s="105">
        <v>6</v>
      </c>
      <c r="H24" s="105">
        <v>1</v>
      </c>
      <c r="I24" s="105">
        <v>1</v>
      </c>
      <c r="J24" s="105">
        <v>1</v>
      </c>
      <c r="K24" s="105">
        <v>0</v>
      </c>
      <c r="L24" s="105">
        <v>3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91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03" t="s">
        <v>379</v>
      </c>
      <c r="B25" s="6">
        <v>38</v>
      </c>
      <c r="C25" s="104">
        <v>13</v>
      </c>
      <c r="D25" s="105">
        <v>8</v>
      </c>
      <c r="E25" s="105">
        <v>5</v>
      </c>
      <c r="F25" s="105">
        <v>2</v>
      </c>
      <c r="G25" s="105">
        <v>3</v>
      </c>
      <c r="H25" s="105">
        <v>1</v>
      </c>
      <c r="I25" s="105">
        <v>1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92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409</v>
      </c>
      <c r="B26" s="6">
        <v>46</v>
      </c>
      <c r="C26" s="104">
        <v>16</v>
      </c>
      <c r="D26" s="105">
        <v>10</v>
      </c>
      <c r="E26" s="105">
        <v>6</v>
      </c>
      <c r="F26" s="105">
        <v>2</v>
      </c>
      <c r="G26" s="105">
        <v>4</v>
      </c>
      <c r="H26" s="105">
        <v>2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92"/>
      <c r="S26" s="93" t="s">
        <v>93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03" t="s">
        <v>408</v>
      </c>
      <c r="B27" s="6">
        <v>42</v>
      </c>
      <c r="C27" s="104">
        <v>17</v>
      </c>
      <c r="D27" s="105">
        <v>9</v>
      </c>
      <c r="E27" s="105">
        <v>8</v>
      </c>
      <c r="F27" s="105">
        <v>4</v>
      </c>
      <c r="G27" s="105">
        <v>4</v>
      </c>
      <c r="H27" s="105">
        <v>2</v>
      </c>
      <c r="I27" s="105">
        <v>1</v>
      </c>
      <c r="J27" s="105">
        <v>1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94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215" t="s">
        <v>407</v>
      </c>
      <c r="B28" s="6">
        <v>39</v>
      </c>
      <c r="C28" s="104">
        <v>16</v>
      </c>
      <c r="D28" s="194">
        <v>0</v>
      </c>
      <c r="E28" s="105">
        <v>16</v>
      </c>
      <c r="F28" s="105">
        <v>2</v>
      </c>
      <c r="G28" s="105">
        <v>14</v>
      </c>
      <c r="H28" s="105">
        <v>2</v>
      </c>
      <c r="I28" s="105">
        <v>2</v>
      </c>
      <c r="J28" s="105">
        <v>1</v>
      </c>
      <c r="K28" s="105">
        <v>0</v>
      </c>
      <c r="L28" s="194">
        <v>9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95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215" t="s">
        <v>406</v>
      </c>
      <c r="B29" s="6">
        <v>24</v>
      </c>
      <c r="C29" s="104">
        <v>3</v>
      </c>
      <c r="D29" s="194">
        <v>0</v>
      </c>
      <c r="E29" s="194">
        <v>3</v>
      </c>
      <c r="F29" s="105">
        <v>0</v>
      </c>
      <c r="G29" s="105">
        <v>3</v>
      </c>
      <c r="H29" s="105">
        <v>1</v>
      </c>
      <c r="I29" s="105">
        <v>0</v>
      </c>
      <c r="J29" s="105">
        <v>0</v>
      </c>
      <c r="K29" s="194">
        <v>1</v>
      </c>
      <c r="L29" s="194">
        <v>1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96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03" t="s">
        <v>405</v>
      </c>
      <c r="B30" s="6">
        <v>17</v>
      </c>
      <c r="C30" s="104">
        <v>2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2</v>
      </c>
      <c r="O30" s="105">
        <v>0</v>
      </c>
      <c r="P30" s="105">
        <v>0</v>
      </c>
      <c r="Q30" s="105">
        <v>0</v>
      </c>
      <c r="R30" s="92"/>
      <c r="S30" s="93" t="s">
        <v>97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215" t="s">
        <v>404</v>
      </c>
      <c r="B31" s="6">
        <v>24</v>
      </c>
      <c r="C31" s="104">
        <v>6</v>
      </c>
      <c r="D31" s="105">
        <v>0</v>
      </c>
      <c r="E31" s="105">
        <v>6</v>
      </c>
      <c r="F31" s="105">
        <v>0</v>
      </c>
      <c r="G31" s="105">
        <v>6</v>
      </c>
      <c r="H31" s="105">
        <v>1</v>
      </c>
      <c r="I31" s="105">
        <v>1</v>
      </c>
      <c r="J31" s="105">
        <v>1</v>
      </c>
      <c r="K31" s="105">
        <v>0</v>
      </c>
      <c r="L31" s="105">
        <v>3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93" t="s">
        <v>91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03" t="s">
        <v>403</v>
      </c>
      <c r="B32" s="6">
        <v>32</v>
      </c>
      <c r="C32" s="104">
        <v>12</v>
      </c>
      <c r="D32" s="195">
        <v>3</v>
      </c>
      <c r="E32" s="195">
        <v>5</v>
      </c>
      <c r="F32" s="105">
        <v>1</v>
      </c>
      <c r="G32" s="105">
        <v>4</v>
      </c>
      <c r="H32" s="105">
        <v>1</v>
      </c>
      <c r="I32" s="105">
        <v>1</v>
      </c>
      <c r="J32" s="105">
        <v>1</v>
      </c>
      <c r="K32" s="105">
        <v>0</v>
      </c>
      <c r="L32" s="105">
        <v>1</v>
      </c>
      <c r="M32" s="105">
        <v>0</v>
      </c>
      <c r="N32" s="105">
        <v>0</v>
      </c>
      <c r="O32" s="105">
        <v>0</v>
      </c>
      <c r="P32" s="194">
        <v>1</v>
      </c>
      <c r="Q32" s="194">
        <v>3</v>
      </c>
      <c r="R32" s="92"/>
      <c r="S32" s="93" t="s">
        <v>92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03" t="s">
        <v>402</v>
      </c>
      <c r="B33" s="6">
        <v>40</v>
      </c>
      <c r="C33" s="104">
        <v>15</v>
      </c>
      <c r="D33" s="105">
        <v>8</v>
      </c>
      <c r="E33" s="105">
        <v>7</v>
      </c>
      <c r="F33" s="105">
        <v>3</v>
      </c>
      <c r="G33" s="105">
        <v>4</v>
      </c>
      <c r="H33" s="105">
        <v>0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92"/>
      <c r="S33" s="93" t="s">
        <v>93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03" t="s">
        <v>401</v>
      </c>
      <c r="B34" s="6">
        <v>36</v>
      </c>
      <c r="C34" s="104">
        <v>12</v>
      </c>
      <c r="D34" s="105">
        <v>7</v>
      </c>
      <c r="E34" s="105">
        <v>5</v>
      </c>
      <c r="F34" s="105">
        <v>2</v>
      </c>
      <c r="G34" s="105">
        <v>3</v>
      </c>
      <c r="H34" s="105">
        <v>1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94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400</v>
      </c>
      <c r="B35" s="6">
        <v>44</v>
      </c>
      <c r="C35" s="104">
        <v>17</v>
      </c>
      <c r="D35" s="195">
        <v>3</v>
      </c>
      <c r="E35" s="195">
        <v>3</v>
      </c>
      <c r="F35" s="105">
        <v>2</v>
      </c>
      <c r="G35" s="105">
        <v>1</v>
      </c>
      <c r="H35" s="105">
        <v>1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94">
        <v>3</v>
      </c>
      <c r="Q35" s="194">
        <v>8</v>
      </c>
      <c r="R35" s="92"/>
      <c r="S35" s="93" t="s">
        <v>95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03" t="s">
        <v>399</v>
      </c>
      <c r="B36" s="6">
        <v>29</v>
      </c>
      <c r="C36" s="104">
        <v>2</v>
      </c>
      <c r="D36" s="194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94">
        <v>1</v>
      </c>
      <c r="Q36" s="194">
        <v>1</v>
      </c>
      <c r="R36" s="92"/>
      <c r="S36" s="93" t="s">
        <v>96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03" t="s">
        <v>398</v>
      </c>
      <c r="B37" s="6">
        <v>30</v>
      </c>
      <c r="C37" s="104">
        <v>2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2</v>
      </c>
      <c r="O37" s="105">
        <v>0</v>
      </c>
      <c r="P37" s="105">
        <v>0</v>
      </c>
      <c r="Q37" s="105">
        <v>0</v>
      </c>
      <c r="R37" s="92"/>
      <c r="S37" s="93" t="s">
        <v>97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215" t="s">
        <v>394</v>
      </c>
      <c r="B38" s="6">
        <v>42</v>
      </c>
      <c r="C38" s="104">
        <v>9</v>
      </c>
      <c r="D38" s="105">
        <v>0</v>
      </c>
      <c r="E38" s="105">
        <v>9</v>
      </c>
      <c r="F38" s="105">
        <v>0</v>
      </c>
      <c r="G38" s="105">
        <v>9</v>
      </c>
      <c r="H38" s="105">
        <v>2</v>
      </c>
      <c r="I38" s="105">
        <v>2</v>
      </c>
      <c r="J38" s="105">
        <v>1</v>
      </c>
      <c r="K38" s="105">
        <v>0</v>
      </c>
      <c r="L38" s="105">
        <v>4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91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03" t="s">
        <v>395</v>
      </c>
      <c r="B39" s="6">
        <v>38</v>
      </c>
      <c r="C39" s="104">
        <v>15</v>
      </c>
      <c r="D39" s="196">
        <v>15</v>
      </c>
      <c r="E39" s="194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92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 t="s">
        <v>396</v>
      </c>
      <c r="B40" s="6">
        <v>39</v>
      </c>
      <c r="C40" s="104">
        <v>14</v>
      </c>
      <c r="D40" s="105">
        <v>8</v>
      </c>
      <c r="E40" s="105">
        <v>6</v>
      </c>
      <c r="F40" s="105">
        <v>2</v>
      </c>
      <c r="G40" s="105">
        <v>6</v>
      </c>
      <c r="H40" s="105">
        <v>2</v>
      </c>
      <c r="I40" s="105">
        <v>1</v>
      </c>
      <c r="J40" s="105">
        <v>1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93" t="s">
        <v>93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397</v>
      </c>
      <c r="B41" s="6">
        <v>35</v>
      </c>
      <c r="C41" s="104">
        <v>13</v>
      </c>
      <c r="D41" s="105">
        <v>9</v>
      </c>
      <c r="E41" s="105">
        <v>4</v>
      </c>
      <c r="F41" s="105">
        <v>1</v>
      </c>
      <c r="G41" s="105">
        <v>3</v>
      </c>
      <c r="H41" s="105">
        <v>1</v>
      </c>
      <c r="I41" s="105">
        <v>1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94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03"/>
      <c r="B42" s="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thickTop="1">
      <c r="A43" s="143"/>
      <c r="B43" s="144"/>
      <c r="C43" s="145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51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43"/>
      <c r="B44" s="144"/>
      <c r="C44" s="145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51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18" ht="14.25" customHeight="1">
      <c r="A45" s="143"/>
      <c r="B45" s="144"/>
      <c r="C45" s="145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9"/>
    </row>
    <row r="46" spans="1:18" ht="14.25" customHeight="1">
      <c r="A46" s="143"/>
      <c r="B46" s="144"/>
      <c r="C46" s="145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9"/>
    </row>
    <row r="47" spans="1:18" ht="14.25" customHeight="1">
      <c r="A47" s="143"/>
      <c r="B47" s="144"/>
      <c r="C47" s="145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9"/>
    </row>
    <row r="48" spans="1:18" ht="14.25" customHeight="1">
      <c r="A48" s="143"/>
      <c r="B48" s="147"/>
      <c r="C48" s="145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8"/>
      <c r="O48" s="148"/>
      <c r="P48" s="148"/>
      <c r="Q48" s="148"/>
      <c r="R48" s="149"/>
    </row>
    <row r="49" spans="1:18" ht="14.25" customHeight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44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140625" style="0" customWidth="1"/>
  </cols>
  <sheetData>
    <row r="1" spans="1:17" ht="32.25" customHeight="1" thickBot="1">
      <c r="A1" s="233" t="s">
        <v>35</v>
      </c>
      <c r="B1" s="236"/>
      <c r="C1" s="55"/>
      <c r="D1" s="55" t="s">
        <v>83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61" t="s">
        <v>59</v>
      </c>
    </row>
    <row r="8" spans="1:21" ht="14.25" thickBot="1" thickTop="1">
      <c r="A8" s="115" t="s">
        <v>0</v>
      </c>
      <c r="B8" s="8">
        <f aca="true" t="shared" si="0" ref="B8:Q8">SUM(B12:B44)</f>
        <v>984</v>
      </c>
      <c r="C8" s="8">
        <f t="shared" si="0"/>
        <v>334</v>
      </c>
      <c r="D8" s="48">
        <f t="shared" si="0"/>
        <v>163</v>
      </c>
      <c r="E8" s="33">
        <f t="shared" si="0"/>
        <v>165</v>
      </c>
      <c r="F8" s="36">
        <f t="shared" si="0"/>
        <v>44</v>
      </c>
      <c r="G8" s="39">
        <f t="shared" si="0"/>
        <v>119</v>
      </c>
      <c r="H8" s="43">
        <f t="shared" si="0"/>
        <v>32</v>
      </c>
      <c r="I8" s="43">
        <f t="shared" si="0"/>
        <v>26</v>
      </c>
      <c r="J8" s="43">
        <f t="shared" si="0"/>
        <v>26</v>
      </c>
      <c r="K8" s="43">
        <f>SUM(K12:K47)</f>
        <v>0</v>
      </c>
      <c r="L8" s="43">
        <f t="shared" si="0"/>
        <v>34</v>
      </c>
      <c r="M8" s="43">
        <f t="shared" si="0"/>
        <v>2</v>
      </c>
      <c r="N8" s="62">
        <f t="shared" si="0"/>
        <v>6</v>
      </c>
      <c r="O8" s="77">
        <f t="shared" si="0"/>
        <v>0</v>
      </c>
      <c r="P8" s="66">
        <f t="shared" si="0"/>
        <v>0</v>
      </c>
      <c r="Q8" s="72">
        <f t="shared" si="0"/>
        <v>0</v>
      </c>
      <c r="T8" s="156" t="s">
        <v>55</v>
      </c>
      <c r="U8" s="93"/>
    </row>
    <row r="9" spans="1:21" ht="14.25" thickBot="1" thickTop="1">
      <c r="A9" s="115" t="s">
        <v>3</v>
      </c>
      <c r="B9" s="7"/>
      <c r="C9" s="59">
        <f>COUNT($C12:C44)</f>
        <v>31</v>
      </c>
      <c r="D9" s="49">
        <f aca="true" t="shared" si="1" ref="D9:Q9">D8/$C$8</f>
        <v>0.4880239520958084</v>
      </c>
      <c r="E9" s="34">
        <f t="shared" si="1"/>
        <v>0.4940119760479042</v>
      </c>
      <c r="F9" s="37">
        <f t="shared" si="1"/>
        <v>0.1317365269461078</v>
      </c>
      <c r="G9" s="40">
        <f t="shared" si="1"/>
        <v>0.3562874251497006</v>
      </c>
      <c r="H9" s="44">
        <f t="shared" si="1"/>
        <v>0.09580838323353294</v>
      </c>
      <c r="I9" s="44">
        <f t="shared" si="1"/>
        <v>0.07784431137724551</v>
      </c>
      <c r="J9" s="44">
        <f t="shared" si="1"/>
        <v>0.07784431137724551</v>
      </c>
      <c r="K9" s="44">
        <f t="shared" si="1"/>
        <v>0</v>
      </c>
      <c r="L9" s="44">
        <f t="shared" si="1"/>
        <v>0.10179640718562874</v>
      </c>
      <c r="M9" s="44">
        <f t="shared" si="1"/>
        <v>0.005988023952095809</v>
      </c>
      <c r="N9" s="63">
        <f t="shared" si="1"/>
        <v>0.017964071856287425</v>
      </c>
      <c r="O9" s="78">
        <f t="shared" si="1"/>
        <v>0</v>
      </c>
      <c r="P9" s="67">
        <f t="shared" si="1"/>
        <v>0</v>
      </c>
      <c r="Q9" s="73">
        <f t="shared" si="1"/>
        <v>0</v>
      </c>
      <c r="T9" s="160" t="s">
        <v>60</v>
      </c>
      <c r="U9" s="93"/>
    </row>
    <row r="10" spans="1:21" ht="14.25" thickBot="1" thickTop="1">
      <c r="A10" s="115" t="s">
        <v>4</v>
      </c>
      <c r="B10" s="10">
        <f>B8/C9</f>
        <v>31.741935483870968</v>
      </c>
      <c r="C10" s="10">
        <f>C8/C9</f>
        <v>10.774193548387096</v>
      </c>
      <c r="D10" s="50">
        <f>D8/$C$9</f>
        <v>5.258064516129032</v>
      </c>
      <c r="E10" s="35">
        <f aca="true" t="shared" si="2" ref="E10:Q10">E8/$C$9</f>
        <v>5.32258064516129</v>
      </c>
      <c r="F10" s="38">
        <f t="shared" si="2"/>
        <v>1.4193548387096775</v>
      </c>
      <c r="G10" s="41">
        <f t="shared" si="2"/>
        <v>3.838709677419355</v>
      </c>
      <c r="H10" s="45">
        <f t="shared" si="2"/>
        <v>1.032258064516129</v>
      </c>
      <c r="I10" s="45">
        <f t="shared" si="2"/>
        <v>0.8387096774193549</v>
      </c>
      <c r="J10" s="45">
        <f t="shared" si="2"/>
        <v>0.8387096774193549</v>
      </c>
      <c r="K10" s="45">
        <f t="shared" si="2"/>
        <v>0</v>
      </c>
      <c r="L10" s="45">
        <f t="shared" si="2"/>
        <v>1.096774193548387</v>
      </c>
      <c r="M10" s="45">
        <f t="shared" si="2"/>
        <v>0.06451612903225806</v>
      </c>
      <c r="N10" s="64">
        <f t="shared" si="2"/>
        <v>0.1935483870967742</v>
      </c>
      <c r="O10" s="79">
        <f t="shared" si="2"/>
        <v>0</v>
      </c>
      <c r="P10" s="68">
        <f t="shared" si="2"/>
        <v>0</v>
      </c>
      <c r="Q10" s="74">
        <f t="shared" si="2"/>
        <v>0</v>
      </c>
      <c r="T10" s="157" t="s">
        <v>61</v>
      </c>
      <c r="U10" s="93"/>
    </row>
    <row r="11" spans="1:51" ht="14.25" customHeight="1" thickBot="1" thickTop="1">
      <c r="A11" s="176" t="s">
        <v>65</v>
      </c>
      <c r="B11" s="177" t="s">
        <v>64</v>
      </c>
      <c r="C11" s="10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15" t="s">
        <v>453</v>
      </c>
      <c r="B12" s="6">
        <v>9</v>
      </c>
      <c r="C12" s="104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97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64" t="s">
        <v>452</v>
      </c>
      <c r="B13" s="6">
        <v>27</v>
      </c>
      <c r="C13" s="104">
        <v>7</v>
      </c>
      <c r="D13" s="105">
        <v>0</v>
      </c>
      <c r="E13" s="105">
        <v>7</v>
      </c>
      <c r="F13" s="105">
        <v>0</v>
      </c>
      <c r="G13" s="105">
        <v>7</v>
      </c>
      <c r="H13" s="105">
        <v>1</v>
      </c>
      <c r="I13" s="105">
        <v>1</v>
      </c>
      <c r="J13" s="105">
        <v>1</v>
      </c>
      <c r="K13" s="105">
        <v>0</v>
      </c>
      <c r="L13" s="105">
        <v>4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91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64" t="s">
        <v>451</v>
      </c>
      <c r="B14" s="6">
        <v>28</v>
      </c>
      <c r="C14" s="104">
        <v>9</v>
      </c>
      <c r="D14" s="194">
        <v>0</v>
      </c>
      <c r="E14" s="196">
        <v>9</v>
      </c>
      <c r="F14" s="105">
        <v>1</v>
      </c>
      <c r="G14" s="105">
        <v>8</v>
      </c>
      <c r="H14" s="105">
        <v>1</v>
      </c>
      <c r="I14" s="105">
        <v>1</v>
      </c>
      <c r="J14" s="105">
        <v>1</v>
      </c>
      <c r="K14" s="105">
        <v>0</v>
      </c>
      <c r="L14" s="194">
        <v>5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93" t="s">
        <v>92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15" t="s">
        <v>450</v>
      </c>
      <c r="B15" s="6">
        <v>31</v>
      </c>
      <c r="C15" s="104">
        <v>11</v>
      </c>
      <c r="D15" s="105">
        <v>5</v>
      </c>
      <c r="E15" s="105">
        <v>6</v>
      </c>
      <c r="F15" s="105">
        <v>1</v>
      </c>
      <c r="G15" s="105">
        <v>5</v>
      </c>
      <c r="H15" s="105">
        <v>2</v>
      </c>
      <c r="I15" s="105">
        <v>2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93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449</v>
      </c>
      <c r="B16" s="6">
        <v>27</v>
      </c>
      <c r="C16" s="104">
        <v>10</v>
      </c>
      <c r="D16" s="105">
        <v>6</v>
      </c>
      <c r="E16" s="105">
        <v>4</v>
      </c>
      <c r="F16" s="105">
        <v>1</v>
      </c>
      <c r="G16" s="105">
        <v>3</v>
      </c>
      <c r="H16" s="105">
        <v>1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3">
        <v>0</v>
      </c>
      <c r="O16" s="3">
        <v>0</v>
      </c>
      <c r="P16" s="3">
        <v>0</v>
      </c>
      <c r="Q16" s="3">
        <v>0</v>
      </c>
      <c r="R16" s="92"/>
      <c r="S16" s="93" t="s">
        <v>94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15" t="s">
        <v>448</v>
      </c>
      <c r="B17" s="6">
        <v>28</v>
      </c>
      <c r="C17" s="104">
        <v>11</v>
      </c>
      <c r="D17" s="105">
        <v>6</v>
      </c>
      <c r="E17" s="105">
        <v>5</v>
      </c>
      <c r="F17" s="105">
        <v>1</v>
      </c>
      <c r="G17" s="105">
        <v>4</v>
      </c>
      <c r="H17" s="105">
        <v>2</v>
      </c>
      <c r="I17" s="105">
        <v>1</v>
      </c>
      <c r="J17" s="105">
        <v>1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95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15" t="s">
        <v>447</v>
      </c>
      <c r="B18" s="6">
        <v>19</v>
      </c>
      <c r="C18" s="104">
        <v>3</v>
      </c>
      <c r="D18" s="105">
        <v>3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92"/>
      <c r="S18" s="142" t="s">
        <v>96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15" t="s">
        <v>446</v>
      </c>
      <c r="B19" s="6">
        <v>16</v>
      </c>
      <c r="C19" s="104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93" t="s">
        <v>97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64" t="s">
        <v>445</v>
      </c>
      <c r="B20" s="6">
        <v>36</v>
      </c>
      <c r="C20" s="104">
        <v>6</v>
      </c>
      <c r="D20" s="105">
        <v>0</v>
      </c>
      <c r="E20" s="105">
        <v>6</v>
      </c>
      <c r="F20" s="105">
        <v>0</v>
      </c>
      <c r="G20" s="105">
        <v>6</v>
      </c>
      <c r="H20" s="105">
        <v>1</v>
      </c>
      <c r="I20" s="105">
        <v>1</v>
      </c>
      <c r="J20" s="105">
        <v>1</v>
      </c>
      <c r="K20" s="105">
        <v>0</v>
      </c>
      <c r="L20" s="105">
        <v>3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91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15" t="s">
        <v>444</v>
      </c>
      <c r="B21" s="6">
        <v>50</v>
      </c>
      <c r="C21" s="104">
        <v>21</v>
      </c>
      <c r="D21" s="195">
        <v>10</v>
      </c>
      <c r="E21" s="196">
        <v>11</v>
      </c>
      <c r="F21" s="105">
        <v>4</v>
      </c>
      <c r="G21" s="105">
        <v>7</v>
      </c>
      <c r="H21" s="105">
        <v>2</v>
      </c>
      <c r="I21" s="105">
        <v>1</v>
      </c>
      <c r="J21" s="105">
        <v>1</v>
      </c>
      <c r="K21" s="105">
        <v>0</v>
      </c>
      <c r="L21" s="194">
        <v>3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92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15" t="s">
        <v>443</v>
      </c>
      <c r="B22" s="6">
        <v>43</v>
      </c>
      <c r="C22" s="104">
        <v>15</v>
      </c>
      <c r="D22" s="195">
        <v>8</v>
      </c>
      <c r="E22" s="196">
        <v>7</v>
      </c>
      <c r="F22" s="105">
        <v>2</v>
      </c>
      <c r="G22" s="105">
        <v>5</v>
      </c>
      <c r="H22" s="105">
        <v>2</v>
      </c>
      <c r="I22" s="105">
        <v>1</v>
      </c>
      <c r="J22" s="105">
        <v>1</v>
      </c>
      <c r="K22" s="105">
        <v>0</v>
      </c>
      <c r="L22" s="194">
        <v>1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93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15" t="s">
        <v>442</v>
      </c>
      <c r="B23" s="6">
        <v>47</v>
      </c>
      <c r="C23" s="104">
        <v>18</v>
      </c>
      <c r="D23" s="105">
        <v>10</v>
      </c>
      <c r="E23" s="105">
        <v>8</v>
      </c>
      <c r="F23" s="105">
        <v>4</v>
      </c>
      <c r="G23" s="105">
        <v>4</v>
      </c>
      <c r="H23" s="105">
        <v>1</v>
      </c>
      <c r="I23" s="105">
        <v>1</v>
      </c>
      <c r="J23" s="105">
        <v>1</v>
      </c>
      <c r="K23" s="105">
        <v>0</v>
      </c>
      <c r="L23" s="105">
        <v>0</v>
      </c>
      <c r="M23" s="105">
        <v>1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94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03" t="s">
        <v>441</v>
      </c>
      <c r="B24" s="6">
        <v>44</v>
      </c>
      <c r="C24" s="104">
        <v>19</v>
      </c>
      <c r="D24" s="105">
        <v>10</v>
      </c>
      <c r="E24" s="105">
        <v>9</v>
      </c>
      <c r="F24" s="105">
        <v>4</v>
      </c>
      <c r="G24" s="105">
        <v>5</v>
      </c>
      <c r="H24" s="105">
        <v>2</v>
      </c>
      <c r="I24" s="105">
        <v>1</v>
      </c>
      <c r="J24" s="105">
        <v>2</v>
      </c>
      <c r="K24" s="105">
        <v>0</v>
      </c>
      <c r="L24" s="105">
        <v>0</v>
      </c>
      <c r="M24" s="105">
        <v>0</v>
      </c>
      <c r="N24" s="3">
        <v>0</v>
      </c>
      <c r="O24" s="3">
        <v>0</v>
      </c>
      <c r="P24" s="3">
        <v>0</v>
      </c>
      <c r="Q24" s="3">
        <v>0</v>
      </c>
      <c r="R24" s="92"/>
      <c r="S24" s="93" t="s">
        <v>95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15" t="s">
        <v>440</v>
      </c>
      <c r="B25" s="6">
        <v>22</v>
      </c>
      <c r="C25" s="104">
        <v>4</v>
      </c>
      <c r="D25" s="105">
        <v>4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142" t="s">
        <v>96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15" t="s">
        <v>439</v>
      </c>
      <c r="B26" s="6">
        <v>12</v>
      </c>
      <c r="C26" s="104">
        <v>2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2</v>
      </c>
      <c r="O26" s="105">
        <v>0</v>
      </c>
      <c r="P26" s="105">
        <v>0</v>
      </c>
      <c r="Q26" s="105">
        <v>0</v>
      </c>
      <c r="R26" s="92"/>
      <c r="S26" s="93" t="s">
        <v>97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64" t="s">
        <v>438</v>
      </c>
      <c r="B27" s="6">
        <v>46</v>
      </c>
      <c r="C27" s="104">
        <v>21</v>
      </c>
      <c r="D27" s="105">
        <v>0</v>
      </c>
      <c r="E27" s="105">
        <v>21</v>
      </c>
      <c r="F27" s="105">
        <v>3</v>
      </c>
      <c r="G27" s="105">
        <v>18</v>
      </c>
      <c r="H27" s="105">
        <v>3</v>
      </c>
      <c r="I27" s="105">
        <v>4</v>
      </c>
      <c r="J27" s="105">
        <v>3</v>
      </c>
      <c r="K27" s="105">
        <v>0</v>
      </c>
      <c r="L27" s="105">
        <v>8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91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15" t="s">
        <v>437</v>
      </c>
      <c r="B28" s="6">
        <v>43</v>
      </c>
      <c r="C28" s="104">
        <v>14</v>
      </c>
      <c r="D28" s="196">
        <v>14</v>
      </c>
      <c r="E28" s="194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92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15" t="s">
        <v>436</v>
      </c>
      <c r="B29" s="6">
        <v>43</v>
      </c>
      <c r="C29" s="104">
        <v>17</v>
      </c>
      <c r="D29" s="105">
        <v>9</v>
      </c>
      <c r="E29" s="105">
        <v>8</v>
      </c>
      <c r="F29" s="105">
        <v>4</v>
      </c>
      <c r="G29" s="105">
        <v>4</v>
      </c>
      <c r="H29" s="105">
        <v>2</v>
      </c>
      <c r="I29" s="105">
        <v>1</v>
      </c>
      <c r="J29" s="105">
        <v>1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93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15" t="s">
        <v>435</v>
      </c>
      <c r="B30" s="6">
        <v>42</v>
      </c>
      <c r="C30" s="104">
        <v>16</v>
      </c>
      <c r="D30" s="105">
        <v>10</v>
      </c>
      <c r="E30" s="105">
        <v>6</v>
      </c>
      <c r="F30" s="105">
        <v>3</v>
      </c>
      <c r="G30" s="105">
        <v>3</v>
      </c>
      <c r="H30" s="105">
        <v>1</v>
      </c>
      <c r="I30" s="105">
        <v>1</v>
      </c>
      <c r="J30" s="105">
        <v>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94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03" t="s">
        <v>434</v>
      </c>
      <c r="B31" s="6">
        <v>36</v>
      </c>
      <c r="C31" s="104">
        <v>17</v>
      </c>
      <c r="D31" s="105">
        <v>17</v>
      </c>
      <c r="E31" s="194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3">
        <v>0</v>
      </c>
      <c r="O31" s="3">
        <v>0</v>
      </c>
      <c r="P31" s="3">
        <v>0</v>
      </c>
      <c r="Q31" s="3">
        <v>0</v>
      </c>
      <c r="R31" s="92"/>
      <c r="S31" s="93" t="s">
        <v>95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15" t="s">
        <v>433</v>
      </c>
      <c r="B32" s="6">
        <v>14</v>
      </c>
      <c r="C32" s="104">
        <v>3</v>
      </c>
      <c r="D32" s="105">
        <v>3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142" t="s">
        <v>96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15" t="s">
        <v>432</v>
      </c>
      <c r="B33" s="6">
        <v>13</v>
      </c>
      <c r="C33" s="104">
        <v>3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3</v>
      </c>
      <c r="O33" s="105">
        <v>0</v>
      </c>
      <c r="P33" s="105">
        <v>0</v>
      </c>
      <c r="Q33" s="105">
        <v>0</v>
      </c>
      <c r="R33" s="92"/>
      <c r="S33" s="93" t="s">
        <v>97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64" t="s">
        <v>423</v>
      </c>
      <c r="B34" s="6">
        <v>33</v>
      </c>
      <c r="C34" s="104">
        <v>8</v>
      </c>
      <c r="D34" s="105">
        <v>0</v>
      </c>
      <c r="E34" s="105">
        <v>8</v>
      </c>
      <c r="F34" s="105">
        <v>0</v>
      </c>
      <c r="G34" s="105">
        <v>8</v>
      </c>
      <c r="H34" s="105">
        <v>2</v>
      </c>
      <c r="I34" s="105">
        <v>1</v>
      </c>
      <c r="J34" s="105">
        <v>2</v>
      </c>
      <c r="K34" s="105">
        <v>0</v>
      </c>
      <c r="L34" s="105">
        <v>3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91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15" t="s">
        <v>424</v>
      </c>
      <c r="B35" s="6">
        <v>38</v>
      </c>
      <c r="C35" s="104">
        <v>17</v>
      </c>
      <c r="D35" s="195">
        <v>9</v>
      </c>
      <c r="E35" s="196">
        <v>8</v>
      </c>
      <c r="F35" s="105">
        <v>3</v>
      </c>
      <c r="G35" s="105">
        <v>5</v>
      </c>
      <c r="H35" s="105">
        <v>1</v>
      </c>
      <c r="I35" s="105">
        <v>1</v>
      </c>
      <c r="J35" s="105">
        <v>1</v>
      </c>
      <c r="K35" s="105">
        <v>0</v>
      </c>
      <c r="L35" s="194">
        <v>2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93" t="s">
        <v>92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15" t="s">
        <v>425</v>
      </c>
      <c r="B36" s="6">
        <v>49</v>
      </c>
      <c r="C36" s="104">
        <v>19</v>
      </c>
      <c r="D36" s="105">
        <v>10</v>
      </c>
      <c r="E36" s="105">
        <v>9</v>
      </c>
      <c r="F36" s="105">
        <v>3</v>
      </c>
      <c r="G36" s="105">
        <v>6</v>
      </c>
      <c r="H36" s="105">
        <v>3</v>
      </c>
      <c r="I36" s="105">
        <v>1</v>
      </c>
      <c r="J36" s="105">
        <v>2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93" t="s">
        <v>93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15" t="s">
        <v>426</v>
      </c>
      <c r="B37" s="6">
        <v>47</v>
      </c>
      <c r="C37" s="104">
        <v>19</v>
      </c>
      <c r="D37" s="105">
        <v>10</v>
      </c>
      <c r="E37" s="105">
        <v>9</v>
      </c>
      <c r="F37" s="105">
        <v>3</v>
      </c>
      <c r="G37" s="105">
        <v>6</v>
      </c>
      <c r="H37" s="105">
        <v>2</v>
      </c>
      <c r="I37" s="105">
        <v>2</v>
      </c>
      <c r="J37" s="105">
        <v>2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94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03" t="s">
        <v>427</v>
      </c>
      <c r="B38" s="6">
        <v>37</v>
      </c>
      <c r="C38" s="104">
        <v>18</v>
      </c>
      <c r="D38" s="195">
        <v>9</v>
      </c>
      <c r="E38" s="196">
        <v>9</v>
      </c>
      <c r="F38" s="105">
        <v>3</v>
      </c>
      <c r="G38" s="105">
        <v>6</v>
      </c>
      <c r="H38" s="105">
        <v>1</v>
      </c>
      <c r="I38" s="105">
        <v>2</v>
      </c>
      <c r="J38" s="105">
        <v>2</v>
      </c>
      <c r="K38" s="105">
        <v>0</v>
      </c>
      <c r="L38" s="194">
        <v>1</v>
      </c>
      <c r="M38" s="105">
        <v>0</v>
      </c>
      <c r="N38" s="3">
        <v>0</v>
      </c>
      <c r="O38" s="3">
        <v>0</v>
      </c>
      <c r="P38" s="3">
        <v>0</v>
      </c>
      <c r="Q38" s="3">
        <v>0</v>
      </c>
      <c r="R38" s="92"/>
      <c r="S38" s="93" t="s">
        <v>95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15" t="s">
        <v>429</v>
      </c>
      <c r="B39" s="6">
        <v>16</v>
      </c>
      <c r="C39" s="104">
        <v>3</v>
      </c>
      <c r="D39" s="195">
        <v>2</v>
      </c>
      <c r="E39" s="194">
        <v>1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94">
        <v>1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142" t="s">
        <v>96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15" t="s">
        <v>428</v>
      </c>
      <c r="B40" s="6">
        <v>17</v>
      </c>
      <c r="C40" s="104">
        <v>2</v>
      </c>
      <c r="D40" s="105">
        <v>0</v>
      </c>
      <c r="E40" s="194">
        <v>1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94">
        <v>1</v>
      </c>
      <c r="N40" s="105">
        <v>1</v>
      </c>
      <c r="O40" s="105">
        <v>0</v>
      </c>
      <c r="P40" s="105">
        <v>0</v>
      </c>
      <c r="Q40" s="105">
        <v>0</v>
      </c>
      <c r="R40" s="92"/>
      <c r="S40" s="93" t="s">
        <v>97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64" t="s">
        <v>430</v>
      </c>
      <c r="B41" s="6">
        <v>30</v>
      </c>
      <c r="C41" s="104">
        <v>6</v>
      </c>
      <c r="D41" s="105">
        <v>0</v>
      </c>
      <c r="E41" s="105">
        <v>6</v>
      </c>
      <c r="F41" s="105">
        <v>0</v>
      </c>
      <c r="G41" s="105">
        <v>6</v>
      </c>
      <c r="H41" s="105">
        <v>1</v>
      </c>
      <c r="I41" s="105">
        <v>1</v>
      </c>
      <c r="J41" s="105">
        <v>1</v>
      </c>
      <c r="K41" s="105">
        <v>0</v>
      </c>
      <c r="L41" s="105">
        <v>3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91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15" t="s">
        <v>431</v>
      </c>
      <c r="B42" s="6">
        <v>41</v>
      </c>
      <c r="C42" s="104">
        <v>15</v>
      </c>
      <c r="D42" s="105">
        <v>8</v>
      </c>
      <c r="E42" s="105">
        <v>7</v>
      </c>
      <c r="F42" s="105">
        <v>4</v>
      </c>
      <c r="G42" s="105">
        <v>3</v>
      </c>
      <c r="H42" s="105">
        <v>1</v>
      </c>
      <c r="I42" s="105">
        <v>1</v>
      </c>
      <c r="J42" s="105">
        <v>1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92"/>
      <c r="S42" s="93" t="s">
        <v>92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19" ht="14.25" customHeight="1" thickBot="1" thickTop="1">
      <c r="A44" s="103"/>
      <c r="B44" s="6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3"/>
      <c r="O44" s="3"/>
      <c r="P44" s="3"/>
      <c r="Q44" s="3"/>
      <c r="R44" s="183"/>
      <c r="S44" s="161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167">
        <v>37987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7" t="s">
        <v>51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233" t="s">
        <v>35</v>
      </c>
      <c r="B5" s="234"/>
      <c r="C5" s="235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234"/>
      <c r="B6" s="234"/>
      <c r="C6" s="235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12</v>
      </c>
      <c r="J7" s="56" t="s">
        <v>36</v>
      </c>
      <c r="K7" s="56" t="s">
        <v>37</v>
      </c>
      <c r="L7" s="56" t="s">
        <v>14</v>
      </c>
      <c r="M7" s="56" t="s">
        <v>41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1" t="s">
        <v>0</v>
      </c>
      <c r="B8" s="8">
        <v>23159</v>
      </c>
      <c r="C8" s="108">
        <v>8964</v>
      </c>
      <c r="D8" s="110">
        <v>3126</v>
      </c>
      <c r="E8" s="109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1" t="s">
        <v>29</v>
      </c>
      <c r="B9" s="7"/>
      <c r="C9" s="4"/>
      <c r="D9" s="107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6"/>
    </row>
    <row r="10" spans="1:19" ht="14.25" thickBot="1" thickTop="1">
      <c r="A10" s="91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8" sqref="A18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4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55" t="s">
        <v>54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41</v>
      </c>
      <c r="L7" s="57" t="s">
        <v>16</v>
      </c>
      <c r="M7" s="61"/>
      <c r="N7" s="76"/>
      <c r="O7" s="65"/>
      <c r="P7" s="71"/>
    </row>
    <row r="8" spans="1:16" ht="14.25" thickBot="1" thickTop="1">
      <c r="A8" s="91" t="s">
        <v>0</v>
      </c>
      <c r="B8" s="8">
        <v>24759</v>
      </c>
      <c r="C8" s="108">
        <v>9326</v>
      </c>
      <c r="D8" s="110">
        <v>2485</v>
      </c>
      <c r="E8" s="113">
        <v>4340</v>
      </c>
      <c r="F8" s="94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1" t="s">
        <v>29</v>
      </c>
      <c r="B9" s="7"/>
      <c r="C9" s="4">
        <v>365</v>
      </c>
      <c r="D9" s="107">
        <v>0.2664593609264422</v>
      </c>
      <c r="E9" s="107">
        <v>0.46536564443491313</v>
      </c>
      <c r="F9" s="107">
        <v>0.12770748445206948</v>
      </c>
      <c r="G9" s="107">
        <v>0.33765815998284365</v>
      </c>
      <c r="H9" s="107">
        <v>0.08524555007505898</v>
      </c>
      <c r="I9" s="107">
        <v>0.0767746086210594</v>
      </c>
      <c r="J9" s="107">
        <v>0.05693759382371864</v>
      </c>
      <c r="K9" s="107">
        <v>0.09425262706412181</v>
      </c>
      <c r="L9" s="107">
        <v>0.024018871970834226</v>
      </c>
      <c r="M9" s="107">
        <v>0.025412824361998713</v>
      </c>
      <c r="N9" s="107">
        <v>0.023161055114733004</v>
      </c>
      <c r="O9" s="107">
        <v>0.15547930516834657</v>
      </c>
      <c r="P9" s="107">
        <v>0.06444349131460433</v>
      </c>
    </row>
    <row r="10" spans="1:16" s="139" customFormat="1" ht="16.5" customHeight="1" thickBot="1" thickTop="1">
      <c r="A10" s="137" t="s">
        <v>4</v>
      </c>
      <c r="B10" s="138">
        <v>74.12874251497006</v>
      </c>
      <c r="C10" s="138">
        <v>27.922155688622755</v>
      </c>
      <c r="D10" s="138">
        <v>7.440119760479042</v>
      </c>
      <c r="E10" s="138">
        <v>12.994011976047904</v>
      </c>
      <c r="F10" s="138">
        <v>3.565868263473054</v>
      </c>
      <c r="G10" s="138">
        <v>9.428143712574851</v>
      </c>
      <c r="H10" s="138">
        <v>2.3802395209580838</v>
      </c>
      <c r="I10" s="138">
        <v>2.143712574850299</v>
      </c>
      <c r="J10" s="138">
        <v>1.589820359281437</v>
      </c>
      <c r="K10" s="138">
        <v>2.6317365269461077</v>
      </c>
      <c r="L10" s="138">
        <v>0.6706586826347305</v>
      </c>
      <c r="M10" s="138">
        <v>0.7095808383233533</v>
      </c>
      <c r="N10" s="138">
        <v>0.6467065868263473</v>
      </c>
      <c r="O10" s="138">
        <v>4.341317365269461</v>
      </c>
      <c r="P10" s="138">
        <v>1.7994011976047903</v>
      </c>
    </row>
    <row r="11" ht="14.25" thickBot="1" thickTop="1"/>
    <row r="12" spans="1:16" ht="40.5" customHeight="1" thickBot="1" thickTop="1">
      <c r="A12" s="168"/>
      <c r="B12" s="180" t="s">
        <v>69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1"/>
    </row>
    <row r="13" spans="1:16" ht="14.25" thickBot="1" thickTop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ht="14.25" thickBot="1" thickTop="1">
      <c r="A14" s="91" t="s">
        <v>0</v>
      </c>
      <c r="B14" s="8">
        <v>24572</v>
      </c>
      <c r="C14" s="108">
        <v>9323</v>
      </c>
      <c r="D14" s="110">
        <v>2677</v>
      </c>
      <c r="E14" s="113">
        <v>4086</v>
      </c>
      <c r="F14" s="94">
        <v>1100</v>
      </c>
      <c r="G14" s="39">
        <v>2986</v>
      </c>
      <c r="H14" s="43">
        <v>640</v>
      </c>
      <c r="I14" s="43">
        <v>693</v>
      </c>
      <c r="J14" s="43">
        <v>484</v>
      </c>
      <c r="K14" s="43">
        <v>996</v>
      </c>
      <c r="L14" s="43">
        <v>173</v>
      </c>
      <c r="M14" s="62">
        <v>231</v>
      </c>
      <c r="N14" s="77">
        <v>325</v>
      </c>
      <c r="O14" s="66">
        <v>1569</v>
      </c>
      <c r="P14" s="72">
        <v>476</v>
      </c>
    </row>
    <row r="15" spans="1:16" ht="14.25" thickBot="1" thickTop="1">
      <c r="A15" s="91" t="s">
        <v>29</v>
      </c>
      <c r="B15" s="7"/>
      <c r="C15" s="4">
        <v>365</v>
      </c>
      <c r="D15" s="107">
        <v>0.28713933283277915</v>
      </c>
      <c r="E15" s="107">
        <v>0.4382709428295613</v>
      </c>
      <c r="F15" s="107">
        <v>0.11798777217633809</v>
      </c>
      <c r="G15" s="107">
        <v>0.3202831706532232</v>
      </c>
      <c r="H15" s="107">
        <v>0.06864743108441489</v>
      </c>
      <c r="I15" s="107">
        <v>0.07433229647109299</v>
      </c>
      <c r="J15" s="107">
        <v>0.05191461975758876</v>
      </c>
      <c r="K15" s="107">
        <v>0.10683256462512067</v>
      </c>
      <c r="L15" s="107">
        <v>0.0185562587150059</v>
      </c>
      <c r="M15" s="107">
        <v>0.024777432157030998</v>
      </c>
      <c r="N15" s="107">
        <v>0.03486002359755443</v>
      </c>
      <c r="O15" s="107">
        <v>0.16829346776788587</v>
      </c>
      <c r="P15" s="107">
        <v>0.05105652686903357</v>
      </c>
    </row>
    <row r="16" spans="1:16" ht="14.25" thickBot="1" thickTop="1">
      <c r="A16" s="137" t="s">
        <v>4</v>
      </c>
      <c r="B16" s="138">
        <v>73.5688622754491</v>
      </c>
      <c r="C16" s="138">
        <v>27.91317365269461</v>
      </c>
      <c r="D16" s="138">
        <v>8.01497005988024</v>
      </c>
      <c r="E16" s="138">
        <v>12.233532934131736</v>
      </c>
      <c r="F16" s="138">
        <v>3.2934131736526946</v>
      </c>
      <c r="G16" s="138">
        <v>8.940119760479043</v>
      </c>
      <c r="H16" s="138">
        <v>1.9161676646706587</v>
      </c>
      <c r="I16" s="138">
        <v>2.0748502994011977</v>
      </c>
      <c r="J16" s="138">
        <v>1.4491017964071857</v>
      </c>
      <c r="K16" s="138">
        <v>2.9820359281437128</v>
      </c>
      <c r="L16" s="138">
        <v>0.5179640718562875</v>
      </c>
      <c r="M16" s="138">
        <v>0.6916167664670658</v>
      </c>
      <c r="N16" s="138">
        <v>0.9730538922155688</v>
      </c>
      <c r="O16" s="138">
        <v>4.697604790419161</v>
      </c>
      <c r="P16" s="138">
        <v>1.4251497005988023</v>
      </c>
    </row>
    <row r="17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9" sqref="A19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4" max="14" width="8.851562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66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39083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5">
        <v>39813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17892</v>
      </c>
      <c r="C8" s="108">
        <v>5454</v>
      </c>
      <c r="D8" s="110">
        <v>1408</v>
      </c>
      <c r="E8" s="113">
        <v>3058</v>
      </c>
      <c r="F8" s="94">
        <v>495</v>
      </c>
      <c r="G8" s="39">
        <v>2554</v>
      </c>
      <c r="H8" s="43">
        <v>495</v>
      </c>
      <c r="I8" s="43">
        <v>578</v>
      </c>
      <c r="J8" s="43">
        <v>318</v>
      </c>
      <c r="K8" s="43">
        <v>84</v>
      </c>
      <c r="L8" s="43">
        <v>976</v>
      </c>
      <c r="M8" s="43">
        <v>93</v>
      </c>
      <c r="N8" s="62">
        <v>161</v>
      </c>
      <c r="O8" s="77">
        <v>33</v>
      </c>
      <c r="P8" s="66">
        <v>451</v>
      </c>
      <c r="Q8" s="72">
        <v>298</v>
      </c>
    </row>
    <row r="9" spans="1:17" ht="14.25" thickBot="1" thickTop="1">
      <c r="A9" s="91" t="s">
        <v>29</v>
      </c>
      <c r="B9" s="7"/>
      <c r="C9" s="4">
        <v>366</v>
      </c>
      <c r="D9" s="107">
        <v>0.25815914924825817</v>
      </c>
      <c r="E9" s="107">
        <v>0.5606894022735607</v>
      </c>
      <c r="F9" s="107">
        <v>0.09075907590759076</v>
      </c>
      <c r="G9" s="107">
        <v>0.46828016134946826</v>
      </c>
      <c r="H9" s="107">
        <v>0.09075907590759076</v>
      </c>
      <c r="I9" s="107">
        <v>0.10597726439310598</v>
      </c>
      <c r="J9" s="107">
        <v>0.058305830583058306</v>
      </c>
      <c r="K9" s="107">
        <v>0.015401540154015401</v>
      </c>
      <c r="L9" s="107">
        <v>0.17895122845617895</v>
      </c>
      <c r="M9" s="107">
        <v>0.017051705170517052</v>
      </c>
      <c r="N9" s="107">
        <v>0.02951961862852952</v>
      </c>
      <c r="O9" s="107">
        <v>0.00605060506050605</v>
      </c>
      <c r="P9" s="107">
        <v>0.08269160249358269</v>
      </c>
      <c r="Q9" s="107">
        <v>0.05463879721305464</v>
      </c>
    </row>
    <row r="10" spans="1:17" ht="14.25" thickBot="1" thickTop="1">
      <c r="A10" s="137" t="s">
        <v>4</v>
      </c>
      <c r="B10" s="138">
        <v>53.4089552238806</v>
      </c>
      <c r="C10" s="138">
        <v>14.901639344262295</v>
      </c>
      <c r="D10" s="138">
        <v>3.8469945355191255</v>
      </c>
      <c r="E10" s="138">
        <v>8.3551912568306</v>
      </c>
      <c r="F10" s="138">
        <v>1.3524590163934427</v>
      </c>
      <c r="G10" s="138">
        <v>6.978142076502732</v>
      </c>
      <c r="H10" s="138">
        <v>1.3524590163934427</v>
      </c>
      <c r="I10" s="138">
        <v>1.5792349726775956</v>
      </c>
      <c r="J10" s="138">
        <v>0.8688524590163934</v>
      </c>
      <c r="K10" s="138">
        <v>0.22950819672131148</v>
      </c>
      <c r="L10" s="138">
        <v>2.6666666666666665</v>
      </c>
      <c r="M10" s="138">
        <v>0.2540983606557377</v>
      </c>
      <c r="N10" s="138">
        <v>0.43989071038251365</v>
      </c>
      <c r="O10" s="138">
        <v>0.09016393442622951</v>
      </c>
      <c r="P10" s="138">
        <v>1.2322404371584699</v>
      </c>
      <c r="Q10" s="138">
        <v>0.8142076502732241</v>
      </c>
    </row>
    <row r="11" ht="14.25" thickBot="1" thickTop="1"/>
    <row r="12" spans="1:17" ht="39" customHeight="1" thickBot="1" thickTop="1">
      <c r="A12" s="207"/>
      <c r="B12" s="180" t="s">
        <v>53</v>
      </c>
      <c r="C12" s="208"/>
      <c r="D12" s="168"/>
      <c r="E12" s="208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0"/>
    </row>
    <row r="13" spans="1:17" ht="14.25" thickBot="1" thickTop="1">
      <c r="A13" s="197" t="s">
        <v>0</v>
      </c>
      <c r="B13" s="198">
        <v>25098</v>
      </c>
      <c r="C13" s="199">
        <v>9031</v>
      </c>
      <c r="D13" s="200">
        <v>1983</v>
      </c>
      <c r="E13" s="201">
        <v>4950</v>
      </c>
      <c r="F13" s="36">
        <v>1016</v>
      </c>
      <c r="G13" s="42">
        <v>3688</v>
      </c>
      <c r="H13" s="202">
        <v>818</v>
      </c>
      <c r="I13" s="202">
        <v>804</v>
      </c>
      <c r="J13" s="202">
        <v>456</v>
      </c>
      <c r="K13" s="202">
        <v>96</v>
      </c>
      <c r="L13" s="202">
        <v>1255</v>
      </c>
      <c r="M13" s="202">
        <v>255</v>
      </c>
      <c r="N13" s="203">
        <v>198</v>
      </c>
      <c r="O13" s="204">
        <v>49</v>
      </c>
      <c r="P13" s="205">
        <v>1234</v>
      </c>
      <c r="Q13" s="206">
        <v>618</v>
      </c>
    </row>
    <row r="14" spans="1:17" ht="14.25" thickBot="1" thickTop="1">
      <c r="A14" s="91" t="s">
        <v>29</v>
      </c>
      <c r="B14" s="7"/>
      <c r="C14" s="4">
        <v>365</v>
      </c>
      <c r="D14" s="107">
        <v>0.2195770125124571</v>
      </c>
      <c r="E14" s="107">
        <v>0.5481120584652862</v>
      </c>
      <c r="F14" s="107">
        <v>0.11250138412135977</v>
      </c>
      <c r="G14" s="107">
        <v>0.40837116598383344</v>
      </c>
      <c r="H14" s="107">
        <v>0.09057690178274831</v>
      </c>
      <c r="I14" s="107">
        <v>0.08902668585981618</v>
      </c>
      <c r="J14" s="107">
        <v>0.05049274720407485</v>
      </c>
      <c r="K14" s="107">
        <v>0.010630052042963127</v>
      </c>
      <c r="L14" s="107">
        <v>0.1389657845199867</v>
      </c>
      <c r="M14" s="107">
        <v>0.028236075739120806</v>
      </c>
      <c r="N14" s="107">
        <v>0.02192448233861145</v>
      </c>
      <c r="O14" s="107">
        <v>0.0054257557302624295</v>
      </c>
      <c r="P14" s="107">
        <v>0.13664046063558852</v>
      </c>
      <c r="Q14" s="107">
        <v>0.06843096002657513</v>
      </c>
    </row>
    <row r="15" spans="1:17" ht="14.25" thickBot="1" thickTop="1">
      <c r="A15" s="137" t="s">
        <v>4</v>
      </c>
      <c r="B15" s="138">
        <v>75.1437125748503</v>
      </c>
      <c r="C15" s="138">
        <v>27.038922155688624</v>
      </c>
      <c r="D15" s="138">
        <v>5.937125748502994</v>
      </c>
      <c r="E15" s="138">
        <v>14.820359281437126</v>
      </c>
      <c r="F15" s="138">
        <v>3.0419161676646707</v>
      </c>
      <c r="G15" s="138">
        <v>11.04191616766467</v>
      </c>
      <c r="H15" s="138">
        <v>2.4491017964071857</v>
      </c>
      <c r="I15" s="138">
        <v>2.407185628742515</v>
      </c>
      <c r="J15" s="138">
        <v>1.3652694610778444</v>
      </c>
      <c r="K15" s="138">
        <v>0.2874251497005988</v>
      </c>
      <c r="L15" s="138">
        <v>3.7574850299401197</v>
      </c>
      <c r="M15" s="138">
        <v>0.7634730538922155</v>
      </c>
      <c r="N15" s="138">
        <v>0.592814371257485</v>
      </c>
      <c r="O15" s="138">
        <v>0.1467065868263473</v>
      </c>
      <c r="P15" s="138">
        <v>3.694610778443114</v>
      </c>
      <c r="Q15" s="138">
        <v>1.8502994011976048</v>
      </c>
    </row>
    <row r="16" ht="13.5" thickTop="1"/>
    <row r="17" ht="12.75">
      <c r="A17" s="156" t="s">
        <v>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7" max="7" width="8.8515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.75" thickBot="1">
      <c r="A1" s="51"/>
      <c r="B1" s="55" t="s">
        <v>67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39814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5">
        <v>40178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13213</v>
      </c>
      <c r="C8" s="108">
        <v>3622</v>
      </c>
      <c r="D8" s="110">
        <v>1072</v>
      </c>
      <c r="E8" s="113">
        <v>2112</v>
      </c>
      <c r="F8" s="94">
        <v>397</v>
      </c>
      <c r="G8" s="39">
        <v>1701</v>
      </c>
      <c r="H8" s="43">
        <v>332</v>
      </c>
      <c r="I8" s="43">
        <v>358</v>
      </c>
      <c r="J8" s="43">
        <v>276</v>
      </c>
      <c r="K8" s="43">
        <v>36</v>
      </c>
      <c r="L8" s="43">
        <v>627</v>
      </c>
      <c r="M8" s="43">
        <v>87</v>
      </c>
      <c r="N8" s="62">
        <v>99</v>
      </c>
      <c r="O8" s="77">
        <v>28</v>
      </c>
      <c r="P8" s="66">
        <v>159</v>
      </c>
      <c r="Q8" s="72">
        <v>147</v>
      </c>
    </row>
    <row r="9" spans="1:17" ht="14.25" thickBot="1" thickTop="1">
      <c r="A9" s="91" t="s">
        <v>29</v>
      </c>
      <c r="B9" s="7"/>
      <c r="C9" s="4">
        <v>365</v>
      </c>
      <c r="D9" s="107">
        <v>0.2959690778575373</v>
      </c>
      <c r="E9" s="107">
        <v>0.5831032578685809</v>
      </c>
      <c r="F9" s="107">
        <v>0.10960795140806184</v>
      </c>
      <c r="G9" s="107">
        <v>0.4696300386526781</v>
      </c>
      <c r="H9" s="107">
        <v>0.09166206515737162</v>
      </c>
      <c r="I9" s="107">
        <v>0.09884041965764771</v>
      </c>
      <c r="J9" s="107">
        <v>0.07620099392600774</v>
      </c>
      <c r="K9" s="107">
        <v>0.009939260077305357</v>
      </c>
      <c r="L9" s="107">
        <v>0.17310877967973495</v>
      </c>
      <c r="M9" s="107">
        <v>0.024019878520154612</v>
      </c>
      <c r="N9" s="107">
        <v>0.027332965212589728</v>
      </c>
      <c r="O9" s="107">
        <v>0.007730535615681944</v>
      </c>
      <c r="P9" s="107">
        <v>0.043898398674765325</v>
      </c>
      <c r="Q9" s="107">
        <v>0.0405853119823302</v>
      </c>
    </row>
    <row r="10" spans="1:17" ht="15.75" customHeight="1" thickBot="1" thickTop="1">
      <c r="A10" s="137" t="s">
        <v>4</v>
      </c>
      <c r="B10" s="138">
        <v>36.2</v>
      </c>
      <c r="C10" s="138">
        <v>9.923287671232877</v>
      </c>
      <c r="D10" s="138">
        <v>2.936986301369863</v>
      </c>
      <c r="E10" s="138">
        <v>5.786301369863014</v>
      </c>
      <c r="F10" s="138">
        <v>1.0876712328767124</v>
      </c>
      <c r="G10" s="138">
        <v>4.66027397260274</v>
      </c>
      <c r="H10" s="138">
        <v>0.9095890410958904</v>
      </c>
      <c r="I10" s="138">
        <v>0.9808219178082191</v>
      </c>
      <c r="J10" s="138">
        <v>0.7561643835616438</v>
      </c>
      <c r="K10" s="138">
        <v>0.09863013698630137</v>
      </c>
      <c r="L10" s="138">
        <v>1.7178082191780821</v>
      </c>
      <c r="M10" s="138">
        <v>0.23835616438356164</v>
      </c>
      <c r="N10" s="138">
        <v>0.27123287671232876</v>
      </c>
      <c r="O10" s="138">
        <v>0.07671232876712329</v>
      </c>
      <c r="P10" s="138">
        <v>0.43561643835616437</v>
      </c>
      <c r="Q10" s="138">
        <v>0.40273972602739727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8515625" style="0" customWidth="1"/>
  </cols>
  <sheetData>
    <row r="1" spans="1:17" ht="30.75" thickBot="1">
      <c r="A1" s="51"/>
      <c r="B1" s="55" t="s">
        <v>68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40179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5">
        <v>40543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0.75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14177</v>
      </c>
      <c r="C8" s="108">
        <v>3571</v>
      </c>
      <c r="D8" s="110">
        <v>1061</v>
      </c>
      <c r="E8" s="113">
        <v>1806</v>
      </c>
      <c r="F8" s="94">
        <v>423</v>
      </c>
      <c r="G8" s="39">
        <v>1383</v>
      </c>
      <c r="H8" s="43">
        <v>168</v>
      </c>
      <c r="I8" s="43">
        <v>260</v>
      </c>
      <c r="J8" s="43">
        <v>250</v>
      </c>
      <c r="K8" s="43">
        <v>21</v>
      </c>
      <c r="L8" s="43">
        <v>584</v>
      </c>
      <c r="M8" s="43">
        <v>90</v>
      </c>
      <c r="N8" s="62">
        <v>60</v>
      </c>
      <c r="O8" s="77">
        <v>90</v>
      </c>
      <c r="P8" s="66">
        <v>274</v>
      </c>
      <c r="Q8" s="72">
        <v>284</v>
      </c>
    </row>
    <row r="9" spans="1:17" ht="14.25" thickBot="1" thickTop="1">
      <c r="A9" s="91" t="s">
        <v>29</v>
      </c>
      <c r="B9" s="7"/>
      <c r="C9" s="4">
        <v>360</v>
      </c>
      <c r="D9" s="107">
        <v>0.2971156538784654</v>
      </c>
      <c r="E9" s="107">
        <v>0.5057406888826659</v>
      </c>
      <c r="F9" s="107">
        <v>0.11845421450574069</v>
      </c>
      <c r="G9" s="107">
        <v>0.3872864743769252</v>
      </c>
      <c r="H9" s="107">
        <v>0.04704564547745729</v>
      </c>
      <c r="I9" s="107">
        <v>0.07280873704844582</v>
      </c>
      <c r="J9" s="107">
        <v>0.07000840100812097</v>
      </c>
      <c r="K9" s="107">
        <v>0.005880705684682162</v>
      </c>
      <c r="L9" s="107">
        <v>0.1635396247549706</v>
      </c>
      <c r="M9" s="107">
        <v>0.02520302436292355</v>
      </c>
      <c r="N9" s="107">
        <v>0.016802016241949033</v>
      </c>
      <c r="O9" s="107">
        <v>0.02520302436292355</v>
      </c>
      <c r="P9" s="107">
        <v>0.07672920750490059</v>
      </c>
      <c r="Q9" s="107">
        <v>0.07952954354522543</v>
      </c>
    </row>
    <row r="10" spans="1:17" ht="19.5" customHeight="1" thickBot="1" thickTop="1">
      <c r="A10" s="137" t="s">
        <v>4</v>
      </c>
      <c r="B10" s="138">
        <v>39.38055555555555</v>
      </c>
      <c r="C10" s="138">
        <v>9.919444444444444</v>
      </c>
      <c r="D10" s="138">
        <v>2.9472222222222224</v>
      </c>
      <c r="E10" s="138">
        <v>5.016666666666667</v>
      </c>
      <c r="F10" s="138">
        <v>1.175</v>
      </c>
      <c r="G10" s="138">
        <v>3.841666666666667</v>
      </c>
      <c r="H10" s="138">
        <v>0.4666666666666667</v>
      </c>
      <c r="I10" s="138">
        <v>0.7222222222222222</v>
      </c>
      <c r="J10" s="138">
        <v>0.6944444444444444</v>
      </c>
      <c r="K10" s="138">
        <v>0.058333333333333334</v>
      </c>
      <c r="L10" s="138">
        <v>1.6222222222222222</v>
      </c>
      <c r="M10" s="138">
        <v>0.25</v>
      </c>
      <c r="N10" s="138">
        <v>0.16666666666666666</v>
      </c>
      <c r="O10" s="138">
        <v>0.25</v>
      </c>
      <c r="P10" s="138">
        <v>0.7611111111111111</v>
      </c>
      <c r="Q10" s="138">
        <v>0.7888888888888889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4" sqref="A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8515625" style="0" customWidth="1"/>
  </cols>
  <sheetData>
    <row r="1" spans="1:17" ht="30.75" thickBot="1">
      <c r="A1" s="51"/>
      <c r="B1" s="55" t="s">
        <v>70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40544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5" t="str">
        <f>Dec!A12</f>
        <v>31/12/11-01/01/12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1.5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f>Totaal_bewegingen_januari+Totaal_bewegingen_februari+bewegingen_maart+bewegingen_april+bewegingen_mei+bewegingen_juni+bewegingen_juli+Bewegingen_Aug+Bewegingen_sep+bewegingen_oct+bewegingen_nov+bewegingen_Dec</f>
        <v>14579</v>
      </c>
      <c r="C8" s="108">
        <f>Totaal_vertrekken_januari+Totaal_vertrekken_februari+vertrekken_maart+vertrekken_april+Vertrekken_mei+Vertrekken_juni+Vertrekken_juli+Vertrekken_Aug+Vertrekken_sep+Vertrekken_oct+Vertrekken_nov+Vertrekken_Dec</f>
        <v>3804</v>
      </c>
      <c r="D8" s="110">
        <f>Totaal_20_januari+Totaal_20_februari+maart_20+april_20+mei_20+juni_20+juli_20+Aug_20+Sep_20+oct_20+nov_20+Dec_20</f>
        <v>1544</v>
      </c>
      <c r="E8" s="113">
        <f>Totaal_25R_januari+feb_25R+maart_25R+Apr_25R+Mei_25R+Jun_25R+Jul_25R+Aug_25R+Sep_25R+okt_25R+Nov_25R+Dec_25R</f>
        <v>1744</v>
      </c>
      <c r="F8" s="94">
        <f>Totaal_CIV_januari+Totaal_CIV_februari+CIV_maart+CIV_april+CIV_mei+CIV_juni+CIV_juli+CIV_Aug+CIV_Sep+CIV_oct+CIV_nov+CIV_Dec</f>
        <v>483</v>
      </c>
      <c r="G8" s="39">
        <f>Totaal_Meise_jan+Totaal_Meise_feb+Totaal_Meise_maart+Totaal_Meise_Apr+Totaal_Meise_Mei+Totaal_Meise_Jun+Totaal_Meise_Jul+Totaal_Meise_Aug+Totaal_Meise_Sep+Totaal_Meise_Okt+Totaal_Meise_Nov+Totaal_Meise_Dec</f>
        <v>1248</v>
      </c>
      <c r="H8" s="43">
        <f>Totaal_NIK_januari+Totaal_NIK_februari+NIK_maart+NIK_april+NIK_mei+NIK_juni+NIK_juli+NIK_Aug+NIK_Sep+NIK_oct+NIK_nov+NIK_Dec</f>
        <v>323</v>
      </c>
      <c r="I8" s="43">
        <f>Totaal_DEN_januari+Totaal_DEN_februari+DEN_maart+DEN_april+DEN_mei+den_juni+DEN_juli+DEN_Aug+DEN_Sep+DEN_oct+DEN_nov+DEN_Dec</f>
        <v>256</v>
      </c>
      <c r="J8" s="43">
        <f>Totaal_HEL_januari+Totaal_HEL_februari+HEL_maart+HEL_april+Hel_mei+hel_juni+HEL_juli+HEAug+HEL_Sep+HEL_oct+HEL_nov+HEL_Dec</f>
        <v>256</v>
      </c>
      <c r="K8" s="43">
        <f>CIVH_jan+CIVH_feb+CIVH_maart+CIVH_Apr+CIVH_Mei+CIVH_Jun+CIVH_Jul+CIVH_Aug+CIVH_Sep+CIVH_Okt+CIVH_Nov+CIVH_Dec</f>
        <v>18</v>
      </c>
      <c r="L8" s="43">
        <f>Totaal_HUL_januari+Totaal_HUL_februari+HUL_maart+HUL_april+HUL_mei+hul_juni+HUL_juli+HUL_Aug+HUL_Sep+HUL_oct+HUL_nov+HUL_Dec</f>
        <v>327</v>
      </c>
      <c r="M8" s="43">
        <f>Totaal_other_januari+Totaal_other_februari+other_maart+other_april+other_mei+other_juni+other_juli+other_Aug+other_Sep+Other_oct+Other_nov+Other_Dec</f>
        <v>68</v>
      </c>
      <c r="N8" s="62">
        <f>Totaal_25L_januari+Totaal_25L_februari+maart_25L+april_25L+mei_25L+juni_25L+juli_25L+Aug_25L+Sep_25L+OCt_25L+Nov_25L+Dec_25L</f>
        <v>53</v>
      </c>
      <c r="O8" s="77">
        <f>Totaal_02_januari+Totaal_02_februari+maart_02+april_02+Mei_02+juni_02+juli_02+Aug_02+Sep_02+oct_02+Nov_02+Dec_02</f>
        <v>5</v>
      </c>
      <c r="P8" s="66">
        <f>Totaal_07R_januari+Totaal_07R_februari+maart_07R+april_07R+mei_07R+juni_07R+juli_07R+Aug_07R+Sep_07R+oct_07R+Nov_07R+Dec_07R</f>
        <v>224</v>
      </c>
      <c r="Q8" s="72">
        <f>Totaal_07L_januari+Totaal_07L_februari+maart_07L+april_07L+mei_07L+juni_07L+juli_07L+Aug_07L+Sep_07L+oct_07L+Nov_07L+Dec_07L</f>
        <v>233</v>
      </c>
    </row>
    <row r="9" spans="1:17" ht="14.25" thickBot="1" thickTop="1">
      <c r="A9" s="91" t="s">
        <v>29</v>
      </c>
      <c r="B9" s="7"/>
      <c r="C9" s="4">
        <f>count_januari+count_februari+count_maart+count_april+count_mei+count_juni+count_jul+count_aug+count_sep+count_oct+count_Nov+count_Dec</f>
        <v>365</v>
      </c>
      <c r="D9" s="107">
        <f aca="true" t="shared" si="0" ref="D9:Q9">D8/$C$8</f>
        <v>0.4058885383806519</v>
      </c>
      <c r="E9" s="107">
        <f t="shared" si="0"/>
        <v>0.45846477392218715</v>
      </c>
      <c r="F9" s="107">
        <f t="shared" si="0"/>
        <v>0.12697160883280756</v>
      </c>
      <c r="G9" s="107">
        <f t="shared" si="0"/>
        <v>0.3280757097791798</v>
      </c>
      <c r="H9" s="107">
        <f t="shared" si="0"/>
        <v>0.08491062039957939</v>
      </c>
      <c r="I9" s="107">
        <f t="shared" si="0"/>
        <v>0.06729758149316509</v>
      </c>
      <c r="J9" s="107">
        <f t="shared" si="0"/>
        <v>0.06729758149316509</v>
      </c>
      <c r="K9" s="107">
        <f t="shared" si="0"/>
        <v>0.00473186119873817</v>
      </c>
      <c r="L9" s="107">
        <f t="shared" si="0"/>
        <v>0.0859621451104101</v>
      </c>
      <c r="M9" s="107">
        <f t="shared" si="0"/>
        <v>0.017875920084121977</v>
      </c>
      <c r="N9" s="107">
        <f t="shared" si="0"/>
        <v>0.013932702418506835</v>
      </c>
      <c r="O9" s="107">
        <f t="shared" si="0"/>
        <v>0.0013144058885383807</v>
      </c>
      <c r="P9" s="107">
        <f t="shared" si="0"/>
        <v>0.058885383806519455</v>
      </c>
      <c r="Q9" s="107">
        <f t="shared" si="0"/>
        <v>0.06125131440588854</v>
      </c>
    </row>
    <row r="10" spans="1:17" ht="14.25" thickBot="1" thickTop="1">
      <c r="A10" s="137" t="s">
        <v>4</v>
      </c>
      <c r="B10" s="138">
        <f>B8/C9</f>
        <v>39.942465753424656</v>
      </c>
      <c r="C10" s="138">
        <f>C8/$C9</f>
        <v>10.421917808219177</v>
      </c>
      <c r="D10" s="138">
        <f aca="true" t="shared" si="1" ref="D10:O10">D8/$C9</f>
        <v>4.23013698630137</v>
      </c>
      <c r="E10" s="138">
        <f t="shared" si="1"/>
        <v>4.778082191780822</v>
      </c>
      <c r="F10" s="138">
        <f t="shared" si="1"/>
        <v>1.3232876712328767</v>
      </c>
      <c r="G10" s="138">
        <f t="shared" si="1"/>
        <v>3.419178082191781</v>
      </c>
      <c r="H10" s="138">
        <f t="shared" si="1"/>
        <v>0.8849315068493151</v>
      </c>
      <c r="I10" s="138">
        <f t="shared" si="1"/>
        <v>0.7013698630136986</v>
      </c>
      <c r="J10" s="138">
        <f t="shared" si="1"/>
        <v>0.7013698630136986</v>
      </c>
      <c r="K10" s="138">
        <f t="shared" si="1"/>
        <v>0.049315068493150684</v>
      </c>
      <c r="L10" s="138">
        <f t="shared" si="1"/>
        <v>0.8958904109589041</v>
      </c>
      <c r="M10" s="138">
        <f t="shared" si="1"/>
        <v>0.1863013698630137</v>
      </c>
      <c r="N10" s="138">
        <f t="shared" si="1"/>
        <v>0.14520547945205478</v>
      </c>
      <c r="O10" s="138">
        <f t="shared" si="1"/>
        <v>0.0136986301369863</v>
      </c>
      <c r="P10" s="138">
        <f>P8/$C9</f>
        <v>0.6136986301369863</v>
      </c>
      <c r="Q10" s="138">
        <f>Q8/$C9</f>
        <v>0.6383561643835617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bestFit="1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85546875" style="0" customWidth="1"/>
    <col min="19" max="19" width="4.421875" style="0" customWidth="1"/>
  </cols>
  <sheetData>
    <row r="1" spans="1:17" ht="32.25" customHeight="1" thickBot="1">
      <c r="A1" s="233" t="s">
        <v>35</v>
      </c>
      <c r="B1" s="236"/>
      <c r="C1" s="55"/>
      <c r="D1" s="55" t="s">
        <v>74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58" t="s">
        <v>57</v>
      </c>
      <c r="Q5" s="159" t="s">
        <v>58</v>
      </c>
      <c r="R5" s="5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T7" s="161" t="s">
        <v>59</v>
      </c>
    </row>
    <row r="8" spans="1:20" ht="14.25" thickBot="1" thickTop="1">
      <c r="A8" s="91" t="s">
        <v>0</v>
      </c>
      <c r="B8" s="8">
        <f aca="true" t="shared" si="0" ref="B8:N8">SUM(B12:B67)</f>
        <v>938</v>
      </c>
      <c r="C8" s="8">
        <f t="shared" si="0"/>
        <v>264</v>
      </c>
      <c r="D8" s="48">
        <f t="shared" si="0"/>
        <v>96</v>
      </c>
      <c r="E8" s="33">
        <f t="shared" si="0"/>
        <v>123</v>
      </c>
      <c r="F8" s="36">
        <f t="shared" si="0"/>
        <v>38</v>
      </c>
      <c r="G8" s="39">
        <f t="shared" si="0"/>
        <v>85</v>
      </c>
      <c r="H8" s="43">
        <f t="shared" si="0"/>
        <v>18</v>
      </c>
      <c r="I8" s="43">
        <f t="shared" si="0"/>
        <v>20</v>
      </c>
      <c r="J8" s="43">
        <f t="shared" si="0"/>
        <v>18</v>
      </c>
      <c r="K8" s="43">
        <f t="shared" si="0"/>
        <v>2</v>
      </c>
      <c r="L8" s="43">
        <f t="shared" si="0"/>
        <v>25</v>
      </c>
      <c r="M8" s="43">
        <f t="shared" si="0"/>
        <v>1</v>
      </c>
      <c r="N8" s="62">
        <f t="shared" si="0"/>
        <v>3</v>
      </c>
      <c r="O8" s="77">
        <f>SUM(O13:O67)</f>
        <v>3</v>
      </c>
      <c r="P8" s="66">
        <f>SUM(P12:P67)</f>
        <v>34</v>
      </c>
      <c r="Q8" s="72">
        <f>SUM(Q12:Q67)</f>
        <v>3</v>
      </c>
      <c r="T8" s="156" t="s">
        <v>55</v>
      </c>
    </row>
    <row r="9" spans="1:20" ht="14.25" thickBot="1" thickTop="1">
      <c r="A9" s="91" t="s">
        <v>3</v>
      </c>
      <c r="B9" s="7"/>
      <c r="C9" s="112">
        <f>COUNT($C12:C67)</f>
        <v>31</v>
      </c>
      <c r="D9" s="49">
        <f>D8/$C$8</f>
        <v>0.36363636363636365</v>
      </c>
      <c r="E9" s="34">
        <f aca="true" t="shared" si="1" ref="E9:Q9">E8/$C$8</f>
        <v>0.4659090909090909</v>
      </c>
      <c r="F9" s="37">
        <f t="shared" si="1"/>
        <v>0.14393939393939395</v>
      </c>
      <c r="G9" s="40">
        <f t="shared" si="1"/>
        <v>0.32196969696969696</v>
      </c>
      <c r="H9" s="44">
        <f t="shared" si="1"/>
        <v>0.06818181818181818</v>
      </c>
      <c r="I9" s="44">
        <f t="shared" si="1"/>
        <v>0.07575757575757576</v>
      </c>
      <c r="J9" s="44">
        <f>J8/$C$8</f>
        <v>0.06818181818181818</v>
      </c>
      <c r="K9" s="44">
        <f>K8/$C$8</f>
        <v>0.007575757575757576</v>
      </c>
      <c r="L9" s="44">
        <f t="shared" si="1"/>
        <v>0.0946969696969697</v>
      </c>
      <c r="M9" s="44">
        <f t="shared" si="1"/>
        <v>0.003787878787878788</v>
      </c>
      <c r="N9" s="63">
        <f t="shared" si="1"/>
        <v>0.011363636363636364</v>
      </c>
      <c r="O9" s="78">
        <f t="shared" si="1"/>
        <v>0.011363636363636364</v>
      </c>
      <c r="P9" s="67">
        <f t="shared" si="1"/>
        <v>0.12878787878787878</v>
      </c>
      <c r="Q9" s="73">
        <f t="shared" si="1"/>
        <v>0.011363636363636364</v>
      </c>
      <c r="T9" s="160" t="s">
        <v>60</v>
      </c>
    </row>
    <row r="10" spans="1:20" ht="14.25" thickBot="1" thickTop="1">
      <c r="A10" s="91" t="s">
        <v>4</v>
      </c>
      <c r="B10" s="10">
        <f>B8/C9</f>
        <v>30.258064516129032</v>
      </c>
      <c r="C10" s="10">
        <f>C8/C9</f>
        <v>8.516129032258064</v>
      </c>
      <c r="D10" s="50">
        <f>D8/$C$9</f>
        <v>3.096774193548387</v>
      </c>
      <c r="E10" s="35">
        <f aca="true" t="shared" si="2" ref="E10:Q10">E8/$C$9</f>
        <v>3.967741935483871</v>
      </c>
      <c r="F10" s="38">
        <f t="shared" si="2"/>
        <v>1.2258064516129032</v>
      </c>
      <c r="G10" s="41">
        <f t="shared" si="2"/>
        <v>2.7419354838709675</v>
      </c>
      <c r="H10" s="45">
        <f t="shared" si="2"/>
        <v>0.5806451612903226</v>
      </c>
      <c r="I10" s="45">
        <f t="shared" si="2"/>
        <v>0.6451612903225806</v>
      </c>
      <c r="J10" s="45">
        <f t="shared" si="2"/>
        <v>0.5806451612903226</v>
      </c>
      <c r="K10" s="45">
        <f t="shared" si="2"/>
        <v>0.06451612903225806</v>
      </c>
      <c r="L10" s="45">
        <f t="shared" si="2"/>
        <v>0.8064516129032258</v>
      </c>
      <c r="M10" s="45">
        <f t="shared" si="2"/>
        <v>0.03225806451612903</v>
      </c>
      <c r="N10" s="64">
        <f t="shared" si="2"/>
        <v>0.0967741935483871</v>
      </c>
      <c r="O10" s="79">
        <f t="shared" si="2"/>
        <v>0.0967741935483871</v>
      </c>
      <c r="P10" s="68">
        <f t="shared" si="2"/>
        <v>1.096774193548387</v>
      </c>
      <c r="Q10" s="74">
        <f t="shared" si="2"/>
        <v>0.0967741935483871</v>
      </c>
      <c r="T10" s="157" t="s">
        <v>61</v>
      </c>
    </row>
    <row r="11" spans="1:51" ht="14.25" customHeight="1" thickBot="1" thickTop="1">
      <c r="A11" s="164" t="s">
        <v>71</v>
      </c>
      <c r="B11" s="172" t="s">
        <v>64</v>
      </c>
      <c r="C11" s="173"/>
      <c r="D11" s="174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28" s="92" customFormat="1" ht="15.75" customHeight="1" thickBot="1" thickTop="1">
      <c r="A12" s="115" t="s">
        <v>121</v>
      </c>
      <c r="B12" s="6">
        <v>33</v>
      </c>
      <c r="C12" s="104">
        <v>13</v>
      </c>
      <c r="D12" s="105">
        <v>6</v>
      </c>
      <c r="E12" s="105">
        <v>7</v>
      </c>
      <c r="F12" s="105">
        <v>3</v>
      </c>
      <c r="G12" s="105">
        <v>4</v>
      </c>
      <c r="H12" s="105">
        <v>1</v>
      </c>
      <c r="I12" s="105">
        <v>1</v>
      </c>
      <c r="J12" s="105">
        <v>1</v>
      </c>
      <c r="K12" s="105">
        <v>1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S12" s="142" t="s">
        <v>95</v>
      </c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92" customFormat="1" ht="15.75" customHeight="1" thickBot="1" thickTop="1">
      <c r="A13" s="115" t="s">
        <v>120</v>
      </c>
      <c r="B13" s="6">
        <v>14</v>
      </c>
      <c r="C13" s="104">
        <v>1</v>
      </c>
      <c r="D13" s="105">
        <v>1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S13" s="93" t="s">
        <v>96</v>
      </c>
      <c r="T13" s="93"/>
      <c r="U13" s="93"/>
      <c r="V13" s="93"/>
      <c r="W13" s="93"/>
      <c r="X13" s="93"/>
      <c r="Y13" s="93"/>
      <c r="Z13" s="93"/>
      <c r="AA13" s="93"/>
      <c r="AB13" s="93"/>
    </row>
    <row r="14" spans="1:28" s="92" customFormat="1" ht="15.75" customHeight="1" thickBot="1" thickTop="1">
      <c r="A14" s="115" t="s">
        <v>119</v>
      </c>
      <c r="B14" s="6">
        <v>7</v>
      </c>
      <c r="C14" s="104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S14" s="93" t="s">
        <v>97</v>
      </c>
      <c r="T14" s="93"/>
      <c r="U14" s="93"/>
      <c r="V14" s="93"/>
      <c r="W14" s="93"/>
      <c r="X14" s="93"/>
      <c r="Y14" s="93"/>
      <c r="Z14" s="93"/>
      <c r="AA14" s="93"/>
      <c r="AB14" s="93"/>
    </row>
    <row r="15" spans="1:28" s="92" customFormat="1" ht="15.75" customHeight="1" thickBot="1" thickTop="1">
      <c r="A15" s="115" t="s">
        <v>118</v>
      </c>
      <c r="B15" s="6">
        <v>35</v>
      </c>
      <c r="C15" s="104">
        <v>7</v>
      </c>
      <c r="D15" s="194">
        <v>0</v>
      </c>
      <c r="E15" s="194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94">
        <v>6</v>
      </c>
      <c r="Q15" s="194">
        <v>1</v>
      </c>
      <c r="S15" s="142" t="s">
        <v>91</v>
      </c>
      <c r="T15" s="93"/>
      <c r="U15" s="93"/>
      <c r="V15" s="93"/>
      <c r="W15" s="93"/>
      <c r="X15" s="93"/>
      <c r="Y15" s="93"/>
      <c r="Z15" s="93"/>
      <c r="AA15" s="93"/>
      <c r="AB15" s="93"/>
    </row>
    <row r="16" spans="1:28" s="92" customFormat="1" ht="15.75" customHeight="1" thickBot="1" thickTop="1">
      <c r="A16" s="115" t="s">
        <v>117</v>
      </c>
      <c r="B16" s="6">
        <v>43</v>
      </c>
      <c r="C16" s="104">
        <v>13</v>
      </c>
      <c r="D16" s="194">
        <v>0</v>
      </c>
      <c r="E16" s="194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94">
        <v>13</v>
      </c>
      <c r="Q16" s="105">
        <v>0</v>
      </c>
      <c r="S16" s="93" t="s">
        <v>92</v>
      </c>
      <c r="T16" s="93"/>
      <c r="U16" s="93"/>
      <c r="V16" s="93"/>
      <c r="W16" s="93"/>
      <c r="X16" s="93"/>
      <c r="Y16" s="93"/>
      <c r="Z16" s="93"/>
      <c r="AA16" s="93"/>
      <c r="AB16" s="93"/>
    </row>
    <row r="17" spans="1:28" s="92" customFormat="1" ht="15.75" customHeight="1" thickBot="1" thickTop="1">
      <c r="A17" s="115" t="s">
        <v>116</v>
      </c>
      <c r="B17" s="6">
        <v>45</v>
      </c>
      <c r="C17" s="104">
        <v>16</v>
      </c>
      <c r="D17" s="194">
        <v>0</v>
      </c>
      <c r="E17" s="194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94">
        <v>15</v>
      </c>
      <c r="Q17" s="194">
        <v>1</v>
      </c>
      <c r="S17" s="93" t="s">
        <v>93</v>
      </c>
      <c r="T17" s="93"/>
      <c r="U17" s="93"/>
      <c r="V17" s="93"/>
      <c r="W17" s="93"/>
      <c r="X17" s="93"/>
      <c r="Y17" s="93"/>
      <c r="Z17" s="93"/>
      <c r="AA17" s="93"/>
      <c r="AB17" s="93"/>
    </row>
    <row r="18" spans="1:28" s="92" customFormat="1" ht="15.75" customHeight="1" thickBot="1" thickTop="1">
      <c r="A18" s="115" t="s">
        <v>115</v>
      </c>
      <c r="B18" s="6">
        <v>40</v>
      </c>
      <c r="C18" s="104">
        <v>15</v>
      </c>
      <c r="D18" s="105">
        <v>6</v>
      </c>
      <c r="E18" s="105">
        <v>9</v>
      </c>
      <c r="F18" s="105">
        <v>4</v>
      </c>
      <c r="G18" s="105">
        <v>5</v>
      </c>
      <c r="H18" s="105">
        <v>3</v>
      </c>
      <c r="I18" s="105">
        <v>1</v>
      </c>
      <c r="J18" s="105">
        <v>1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S18" s="93" t="s">
        <v>94</v>
      </c>
      <c r="T18" s="93"/>
      <c r="U18" s="93"/>
      <c r="V18" s="93"/>
      <c r="W18" s="93"/>
      <c r="X18" s="93"/>
      <c r="Y18" s="93"/>
      <c r="Z18" s="93"/>
      <c r="AA18" s="93"/>
      <c r="AB18" s="93"/>
    </row>
    <row r="19" spans="1:28" s="92" customFormat="1" ht="15.75" customHeight="1" thickBot="1" thickTop="1">
      <c r="A19" s="115" t="s">
        <v>114</v>
      </c>
      <c r="B19" s="6">
        <v>37</v>
      </c>
      <c r="C19" s="104">
        <v>13</v>
      </c>
      <c r="D19" s="105">
        <v>6</v>
      </c>
      <c r="E19" s="105">
        <v>7</v>
      </c>
      <c r="F19" s="105">
        <v>3</v>
      </c>
      <c r="G19" s="105">
        <v>4</v>
      </c>
      <c r="H19" s="105">
        <v>2</v>
      </c>
      <c r="I19" s="105">
        <v>1</v>
      </c>
      <c r="J19" s="105">
        <v>1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S19" s="93" t="s">
        <v>95</v>
      </c>
      <c r="T19" s="93"/>
      <c r="U19" s="93"/>
      <c r="V19" s="93"/>
      <c r="W19" s="93"/>
      <c r="X19" s="93"/>
      <c r="Y19" s="93"/>
      <c r="Z19" s="93"/>
      <c r="AA19" s="93"/>
      <c r="AB19" s="93"/>
    </row>
    <row r="20" spans="1:28" s="92" customFormat="1" ht="15.75" customHeight="1" thickBot="1" thickTop="1">
      <c r="A20" s="115" t="s">
        <v>113</v>
      </c>
      <c r="B20" s="6">
        <v>25</v>
      </c>
      <c r="C20" s="104">
        <v>4</v>
      </c>
      <c r="D20" s="195">
        <v>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94">
        <v>3</v>
      </c>
      <c r="P20" s="105">
        <v>0</v>
      </c>
      <c r="Q20" s="105">
        <v>0</v>
      </c>
      <c r="S20" s="93" t="s">
        <v>96</v>
      </c>
      <c r="T20" s="93"/>
      <c r="U20" s="93"/>
      <c r="V20" s="93"/>
      <c r="W20" s="93"/>
      <c r="X20" s="93"/>
      <c r="Y20" s="93"/>
      <c r="Z20" s="93"/>
      <c r="AA20" s="93"/>
      <c r="AB20" s="93"/>
    </row>
    <row r="21" spans="1:28" s="92" customFormat="1" ht="15.75" customHeight="1" thickBot="1" thickTop="1">
      <c r="A21" s="115" t="s">
        <v>112</v>
      </c>
      <c r="B21" s="6">
        <v>9</v>
      </c>
      <c r="C21" s="104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S21" s="93" t="s">
        <v>97</v>
      </c>
      <c r="T21" s="93"/>
      <c r="U21" s="93"/>
      <c r="V21" s="93"/>
      <c r="W21" s="93"/>
      <c r="X21" s="93"/>
      <c r="Y21" s="93"/>
      <c r="Z21" s="93"/>
      <c r="AA21" s="93"/>
      <c r="AB21" s="93"/>
    </row>
    <row r="22" spans="1:28" s="92" customFormat="1" ht="15.75" customHeight="1" thickBot="1" thickTop="1">
      <c r="A22" s="164" t="s">
        <v>111</v>
      </c>
      <c r="B22" s="6">
        <v>27</v>
      </c>
      <c r="C22" s="104">
        <v>6</v>
      </c>
      <c r="D22" s="105">
        <v>0</v>
      </c>
      <c r="E22" s="105">
        <v>6</v>
      </c>
      <c r="F22" s="105">
        <v>0</v>
      </c>
      <c r="G22" s="105">
        <v>6</v>
      </c>
      <c r="H22" s="105">
        <v>1</v>
      </c>
      <c r="I22" s="105">
        <v>1</v>
      </c>
      <c r="J22" s="105">
        <v>1</v>
      </c>
      <c r="K22" s="105">
        <v>0</v>
      </c>
      <c r="L22" s="105">
        <v>3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S22" s="142" t="s">
        <v>91</v>
      </c>
      <c r="T22" s="93"/>
      <c r="U22" s="93"/>
      <c r="V22" s="93"/>
      <c r="W22" s="93"/>
      <c r="X22" s="93"/>
      <c r="Y22" s="93"/>
      <c r="Z22" s="93"/>
      <c r="AA22" s="93"/>
      <c r="AB22" s="93"/>
    </row>
    <row r="23" spans="1:28" s="92" customFormat="1" ht="15.75" customHeight="1" thickBot="1" thickTop="1">
      <c r="A23" s="115" t="s">
        <v>110</v>
      </c>
      <c r="B23" s="6">
        <v>42</v>
      </c>
      <c r="C23" s="104">
        <v>16</v>
      </c>
      <c r="D23" s="194">
        <v>0</v>
      </c>
      <c r="E23" s="196">
        <v>15</v>
      </c>
      <c r="F23" s="105">
        <v>3</v>
      </c>
      <c r="G23" s="105">
        <v>12</v>
      </c>
      <c r="H23" s="105">
        <v>1</v>
      </c>
      <c r="I23" s="105">
        <v>2</v>
      </c>
      <c r="J23" s="105">
        <v>1</v>
      </c>
      <c r="K23" s="105">
        <v>0</v>
      </c>
      <c r="L23" s="194">
        <v>8</v>
      </c>
      <c r="M23" s="105">
        <v>0</v>
      </c>
      <c r="N23" s="105">
        <v>0</v>
      </c>
      <c r="O23" s="105">
        <v>0</v>
      </c>
      <c r="P23" s="105">
        <v>0</v>
      </c>
      <c r="Q23" s="194">
        <v>1</v>
      </c>
      <c r="S23" s="93" t="s">
        <v>92</v>
      </c>
      <c r="T23" s="93"/>
      <c r="U23" s="93"/>
      <c r="V23" s="93"/>
      <c r="W23" s="93"/>
      <c r="X23" s="93"/>
      <c r="Y23" s="93"/>
      <c r="Z23" s="93"/>
      <c r="AA23" s="93"/>
      <c r="AB23" s="93"/>
    </row>
    <row r="24" spans="1:28" s="92" customFormat="1" ht="15.75" customHeight="1" thickBot="1" thickTop="1">
      <c r="A24" s="115" t="s">
        <v>109</v>
      </c>
      <c r="B24" s="6">
        <v>41</v>
      </c>
      <c r="C24" s="104">
        <v>14</v>
      </c>
      <c r="D24" s="105">
        <v>7</v>
      </c>
      <c r="E24" s="105">
        <v>7</v>
      </c>
      <c r="F24" s="105">
        <v>3</v>
      </c>
      <c r="G24" s="105">
        <v>4</v>
      </c>
      <c r="H24" s="105">
        <v>2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S24" s="93" t="s">
        <v>93</v>
      </c>
      <c r="T24" s="93"/>
      <c r="U24" s="93"/>
      <c r="V24" s="93"/>
      <c r="W24" s="93"/>
      <c r="X24" s="93"/>
      <c r="Y24" s="93"/>
      <c r="Z24" s="93"/>
      <c r="AA24" s="93"/>
      <c r="AB24" s="93"/>
    </row>
    <row r="25" spans="1:28" s="92" customFormat="1" ht="15.75" customHeight="1" thickBot="1" thickTop="1">
      <c r="A25" s="115" t="s">
        <v>108</v>
      </c>
      <c r="B25" s="6">
        <v>40</v>
      </c>
      <c r="C25" s="104">
        <v>14</v>
      </c>
      <c r="D25" s="105">
        <v>7</v>
      </c>
      <c r="E25" s="105">
        <v>7</v>
      </c>
      <c r="F25" s="105">
        <v>3</v>
      </c>
      <c r="G25" s="105">
        <v>4</v>
      </c>
      <c r="H25" s="105">
        <v>1</v>
      </c>
      <c r="I25" s="105">
        <v>2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S25" s="93" t="s">
        <v>94</v>
      </c>
      <c r="T25" s="93"/>
      <c r="U25" s="93"/>
      <c r="V25" s="93"/>
      <c r="W25" s="93"/>
      <c r="X25" s="93"/>
      <c r="Y25" s="93"/>
      <c r="Z25" s="93"/>
      <c r="AA25" s="93"/>
      <c r="AB25" s="93"/>
    </row>
    <row r="26" spans="1:28" s="92" customFormat="1" ht="15.75" customHeight="1" thickBot="1" thickTop="1">
      <c r="A26" s="115" t="s">
        <v>107</v>
      </c>
      <c r="B26" s="6">
        <v>36</v>
      </c>
      <c r="C26" s="104">
        <v>14</v>
      </c>
      <c r="D26" s="105">
        <v>8</v>
      </c>
      <c r="E26" s="105">
        <v>6</v>
      </c>
      <c r="F26" s="105">
        <v>3</v>
      </c>
      <c r="G26" s="105">
        <v>3</v>
      </c>
      <c r="H26" s="105">
        <v>1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S26" s="93" t="s">
        <v>95</v>
      </c>
      <c r="T26" s="93"/>
      <c r="U26" s="93"/>
      <c r="V26" s="93"/>
      <c r="W26" s="93"/>
      <c r="X26" s="93"/>
      <c r="Y26" s="93"/>
      <c r="Z26" s="93"/>
      <c r="AA26" s="93"/>
      <c r="AB26" s="93"/>
    </row>
    <row r="27" spans="1:28" s="92" customFormat="1" ht="15.75" customHeight="1" thickBot="1" thickTop="1">
      <c r="A27" s="115" t="s">
        <v>106</v>
      </c>
      <c r="B27" s="6">
        <v>21</v>
      </c>
      <c r="C27" s="104">
        <v>4</v>
      </c>
      <c r="D27" s="105">
        <v>4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S27" s="93" t="s">
        <v>96</v>
      </c>
      <c r="T27" s="93"/>
      <c r="U27" s="93"/>
      <c r="V27" s="93"/>
      <c r="W27" s="93"/>
      <c r="X27" s="93"/>
      <c r="Y27" s="93"/>
      <c r="Z27" s="93"/>
      <c r="AA27" s="93"/>
      <c r="AB27" s="93"/>
    </row>
    <row r="28" spans="1:28" s="92" customFormat="1" ht="15.75" customHeight="1" thickBot="1" thickTop="1">
      <c r="A28" s="115" t="s">
        <v>105</v>
      </c>
      <c r="B28" s="6">
        <v>13</v>
      </c>
      <c r="C28" s="104">
        <v>1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1</v>
      </c>
      <c r="O28" s="105">
        <v>0</v>
      </c>
      <c r="P28" s="105">
        <v>0</v>
      </c>
      <c r="Q28" s="105">
        <v>0</v>
      </c>
      <c r="S28" s="93" t="s">
        <v>97</v>
      </c>
      <c r="T28" s="93"/>
      <c r="U28" s="93"/>
      <c r="V28" s="93"/>
      <c r="W28" s="93"/>
      <c r="X28" s="93"/>
      <c r="Y28" s="93"/>
      <c r="Z28" s="93"/>
      <c r="AA28" s="93"/>
      <c r="AB28" s="93"/>
    </row>
    <row r="29" spans="1:28" s="92" customFormat="1" ht="15.75" customHeight="1" thickBot="1" thickTop="1">
      <c r="A29" s="164" t="s">
        <v>104</v>
      </c>
      <c r="B29" s="6">
        <v>32</v>
      </c>
      <c r="C29" s="104">
        <v>5</v>
      </c>
      <c r="D29" s="105">
        <v>0</v>
      </c>
      <c r="E29" s="105">
        <v>5</v>
      </c>
      <c r="F29" s="105">
        <v>0</v>
      </c>
      <c r="G29" s="105">
        <v>5</v>
      </c>
      <c r="H29" s="105">
        <v>1</v>
      </c>
      <c r="I29" s="105">
        <v>1</v>
      </c>
      <c r="J29" s="105">
        <v>1</v>
      </c>
      <c r="K29" s="105">
        <v>0</v>
      </c>
      <c r="L29" s="105">
        <v>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S29" s="142" t="s">
        <v>91</v>
      </c>
      <c r="T29" s="93"/>
      <c r="U29" s="93"/>
      <c r="V29" s="93"/>
      <c r="W29" s="93"/>
      <c r="X29" s="93"/>
      <c r="Y29" s="93"/>
      <c r="Z29" s="93"/>
      <c r="AA29" s="93"/>
      <c r="AB29" s="93"/>
    </row>
    <row r="30" spans="1:28" s="92" customFormat="1" ht="15.75" customHeight="1" thickBot="1" thickTop="1">
      <c r="A30" s="115" t="s">
        <v>103</v>
      </c>
      <c r="B30" s="6">
        <v>46</v>
      </c>
      <c r="C30" s="104">
        <v>15</v>
      </c>
      <c r="D30" s="195">
        <v>8</v>
      </c>
      <c r="E30" s="196">
        <v>7</v>
      </c>
      <c r="F30" s="105">
        <v>3</v>
      </c>
      <c r="G30" s="105">
        <v>4</v>
      </c>
      <c r="H30" s="105">
        <v>1</v>
      </c>
      <c r="I30" s="105">
        <v>1</v>
      </c>
      <c r="J30" s="105">
        <v>1</v>
      </c>
      <c r="K30" s="105">
        <v>0</v>
      </c>
      <c r="L30" s="194">
        <v>1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S30" s="93" t="s">
        <v>92</v>
      </c>
      <c r="T30" s="93"/>
      <c r="U30" s="93"/>
      <c r="V30" s="93"/>
      <c r="W30" s="93"/>
      <c r="X30" s="93"/>
      <c r="Y30" s="93"/>
      <c r="Z30" s="93"/>
      <c r="AA30" s="93"/>
      <c r="AB30" s="93"/>
    </row>
    <row r="31" spans="1:28" s="92" customFormat="1" ht="15.75" customHeight="1" thickBot="1" thickTop="1">
      <c r="A31" s="164" t="s">
        <v>102</v>
      </c>
      <c r="B31" s="6">
        <v>43</v>
      </c>
      <c r="C31" s="104">
        <v>15</v>
      </c>
      <c r="D31" s="194">
        <v>0</v>
      </c>
      <c r="E31" s="196">
        <v>15</v>
      </c>
      <c r="F31" s="105">
        <v>3</v>
      </c>
      <c r="G31" s="105">
        <v>12</v>
      </c>
      <c r="H31" s="105">
        <v>2</v>
      </c>
      <c r="I31" s="105">
        <v>1</v>
      </c>
      <c r="J31" s="105">
        <v>1</v>
      </c>
      <c r="K31" s="105">
        <v>1</v>
      </c>
      <c r="L31" s="194">
        <v>7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S31" s="93" t="s">
        <v>93</v>
      </c>
      <c r="T31" s="93"/>
      <c r="U31" s="93"/>
      <c r="V31" s="93"/>
      <c r="W31" s="93"/>
      <c r="X31" s="93"/>
      <c r="Y31" s="93"/>
      <c r="Z31" s="93"/>
      <c r="AA31" s="93"/>
      <c r="AB31" s="93"/>
    </row>
    <row r="32" spans="1:28" s="92" customFormat="1" ht="15.75" customHeight="1" thickBot="1" thickTop="1">
      <c r="A32" s="115" t="s">
        <v>101</v>
      </c>
      <c r="B32" s="6">
        <v>43</v>
      </c>
      <c r="C32" s="104">
        <v>16</v>
      </c>
      <c r="D32" s="105">
        <v>8</v>
      </c>
      <c r="E32" s="105">
        <v>8</v>
      </c>
      <c r="F32" s="105">
        <v>4</v>
      </c>
      <c r="G32" s="105">
        <v>4</v>
      </c>
      <c r="H32" s="105">
        <v>1</v>
      </c>
      <c r="I32" s="105">
        <v>1</v>
      </c>
      <c r="J32" s="105">
        <v>1</v>
      </c>
      <c r="K32" s="105">
        <v>0</v>
      </c>
      <c r="L32" s="105">
        <v>0</v>
      </c>
      <c r="M32" s="105">
        <v>1</v>
      </c>
      <c r="N32" s="105">
        <v>0</v>
      </c>
      <c r="O32" s="105">
        <v>0</v>
      </c>
      <c r="P32" s="105">
        <v>0</v>
      </c>
      <c r="Q32" s="105">
        <v>0</v>
      </c>
      <c r="S32" s="93" t="s">
        <v>94</v>
      </c>
      <c r="T32" s="93"/>
      <c r="U32" s="93"/>
      <c r="V32" s="93"/>
      <c r="W32" s="93"/>
      <c r="X32" s="93"/>
      <c r="Y32" s="93"/>
      <c r="Z32" s="93"/>
      <c r="AA32" s="93"/>
      <c r="AB32" s="93"/>
    </row>
    <row r="33" spans="1:28" s="92" customFormat="1" ht="15.75" customHeight="1" thickBot="1" thickTop="1">
      <c r="A33" s="115" t="s">
        <v>100</v>
      </c>
      <c r="B33" s="6">
        <v>33</v>
      </c>
      <c r="C33" s="104">
        <v>11</v>
      </c>
      <c r="D33" s="105">
        <v>7</v>
      </c>
      <c r="E33" s="105">
        <v>4</v>
      </c>
      <c r="F33" s="105">
        <v>2</v>
      </c>
      <c r="G33" s="105">
        <v>2</v>
      </c>
      <c r="H33" s="105">
        <v>0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S33" s="93" t="s">
        <v>95</v>
      </c>
      <c r="T33" s="93"/>
      <c r="U33" s="93"/>
      <c r="V33" s="93"/>
      <c r="W33" s="93"/>
      <c r="X33" s="93"/>
      <c r="Y33" s="93"/>
      <c r="Z33" s="93"/>
      <c r="AA33" s="93"/>
      <c r="AB33" s="93"/>
    </row>
    <row r="34" spans="1:28" s="92" customFormat="1" ht="15.75" customHeight="1" thickBot="1" thickTop="1">
      <c r="A34" s="115" t="s">
        <v>99</v>
      </c>
      <c r="B34" s="6">
        <v>24</v>
      </c>
      <c r="C34" s="104">
        <v>4</v>
      </c>
      <c r="D34" s="105">
        <v>4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S34" s="93" t="s">
        <v>96</v>
      </c>
      <c r="T34" s="93"/>
      <c r="U34" s="93"/>
      <c r="V34" s="93"/>
      <c r="W34" s="93"/>
      <c r="X34" s="93"/>
      <c r="Y34" s="93"/>
      <c r="Z34" s="93"/>
      <c r="AA34" s="93"/>
      <c r="AB34" s="93"/>
    </row>
    <row r="35" spans="1:28" s="92" customFormat="1" ht="15.75" customHeight="1" thickBot="1" thickTop="1">
      <c r="A35" s="115" t="s">
        <v>98</v>
      </c>
      <c r="B35" s="6">
        <v>19</v>
      </c>
      <c r="C35" s="104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97</v>
      </c>
      <c r="T35" s="93"/>
      <c r="U35" s="93"/>
      <c r="V35" s="93"/>
      <c r="W35" s="93"/>
      <c r="X35" s="93"/>
      <c r="Y35" s="93"/>
      <c r="Z35" s="93"/>
      <c r="AA35" s="93"/>
      <c r="AB35" s="93"/>
    </row>
    <row r="36" spans="1:28" s="92" customFormat="1" ht="15.75" customHeight="1" thickBot="1" thickTop="1">
      <c r="A36" s="164" t="s">
        <v>85</v>
      </c>
      <c r="B36" s="6">
        <v>25</v>
      </c>
      <c r="C36" s="104">
        <v>5</v>
      </c>
      <c r="D36" s="105">
        <v>0</v>
      </c>
      <c r="E36" s="105">
        <v>5</v>
      </c>
      <c r="F36" s="105">
        <v>0</v>
      </c>
      <c r="G36" s="105">
        <v>5</v>
      </c>
      <c r="H36" s="105">
        <v>1</v>
      </c>
      <c r="I36" s="105">
        <v>1</v>
      </c>
      <c r="J36" s="105">
        <v>1</v>
      </c>
      <c r="K36" s="105">
        <v>0</v>
      </c>
      <c r="L36" s="105">
        <v>2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142" t="s">
        <v>91</v>
      </c>
      <c r="T36" s="93"/>
      <c r="U36" s="93"/>
      <c r="V36" s="93"/>
      <c r="W36" s="93"/>
      <c r="X36" s="93"/>
      <c r="Y36" s="93"/>
      <c r="Z36" s="93"/>
      <c r="AA36" s="93"/>
      <c r="AB36" s="93"/>
    </row>
    <row r="37" spans="1:28" s="92" customFormat="1" ht="15.75" customHeight="1" thickBot="1" thickTop="1">
      <c r="A37" s="115" t="s">
        <v>84</v>
      </c>
      <c r="B37" s="6">
        <v>27</v>
      </c>
      <c r="C37" s="104">
        <v>9</v>
      </c>
      <c r="D37" s="105">
        <v>6</v>
      </c>
      <c r="E37" s="105">
        <v>3</v>
      </c>
      <c r="F37" s="105">
        <v>1</v>
      </c>
      <c r="G37" s="105">
        <v>2</v>
      </c>
      <c r="H37" s="105">
        <v>0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S37" s="93" t="s">
        <v>92</v>
      </c>
      <c r="T37" s="93"/>
      <c r="U37" s="93"/>
      <c r="V37" s="93"/>
      <c r="W37" s="93"/>
      <c r="X37" s="93"/>
      <c r="Y37" s="93"/>
      <c r="Z37" s="93"/>
      <c r="AA37" s="93"/>
      <c r="AB37" s="93"/>
    </row>
    <row r="38" spans="1:28" s="92" customFormat="1" ht="15.75" customHeight="1" thickBot="1" thickTop="1">
      <c r="A38" s="115" t="s">
        <v>86</v>
      </c>
      <c r="B38" s="6">
        <v>34</v>
      </c>
      <c r="C38" s="104">
        <v>10</v>
      </c>
      <c r="D38" s="195">
        <v>5</v>
      </c>
      <c r="E38" s="196">
        <v>5</v>
      </c>
      <c r="F38" s="105">
        <v>1</v>
      </c>
      <c r="G38" s="105">
        <v>4</v>
      </c>
      <c r="H38" s="105">
        <v>0</v>
      </c>
      <c r="I38" s="105">
        <v>1</v>
      </c>
      <c r="J38" s="105">
        <v>1</v>
      </c>
      <c r="K38" s="105">
        <v>0</v>
      </c>
      <c r="L38" s="194">
        <v>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93" t="s">
        <v>93</v>
      </c>
      <c r="T38" s="93"/>
      <c r="U38" s="93"/>
      <c r="V38" s="93"/>
      <c r="W38" s="93"/>
      <c r="X38" s="93"/>
      <c r="Y38" s="93"/>
      <c r="Z38" s="93"/>
      <c r="AA38" s="93"/>
      <c r="AB38" s="93"/>
    </row>
    <row r="39" spans="1:28" s="92" customFormat="1" ht="15.75" customHeight="1" thickBot="1" thickTop="1">
      <c r="A39" s="115" t="s">
        <v>87</v>
      </c>
      <c r="B39" s="6">
        <v>33</v>
      </c>
      <c r="C39" s="104">
        <v>10</v>
      </c>
      <c r="D39" s="105">
        <v>7</v>
      </c>
      <c r="E39" s="105">
        <v>3</v>
      </c>
      <c r="F39" s="105">
        <v>1</v>
      </c>
      <c r="G39" s="105">
        <v>2</v>
      </c>
      <c r="H39" s="105">
        <v>0</v>
      </c>
      <c r="I39" s="105">
        <v>1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S39" s="93" t="s">
        <v>94</v>
      </c>
      <c r="T39" s="93"/>
      <c r="U39" s="93"/>
      <c r="V39" s="93"/>
      <c r="W39" s="93"/>
      <c r="X39" s="93"/>
      <c r="Y39" s="93"/>
      <c r="Z39" s="93"/>
      <c r="AA39" s="93"/>
      <c r="AB39" s="93"/>
    </row>
    <row r="40" spans="1:28" s="92" customFormat="1" ht="15.75" customHeight="1" thickBot="1" thickTop="1">
      <c r="A40" s="115" t="s">
        <v>88</v>
      </c>
      <c r="B40" s="6">
        <v>27</v>
      </c>
      <c r="C40" s="104">
        <v>9</v>
      </c>
      <c r="D40" s="195">
        <v>5</v>
      </c>
      <c r="E40" s="196">
        <v>4</v>
      </c>
      <c r="F40" s="105">
        <v>1</v>
      </c>
      <c r="G40" s="105">
        <v>3</v>
      </c>
      <c r="H40" s="105">
        <v>0</v>
      </c>
      <c r="I40" s="105">
        <v>1</v>
      </c>
      <c r="J40" s="105">
        <v>1</v>
      </c>
      <c r="K40" s="105">
        <v>0</v>
      </c>
      <c r="L40" s="194">
        <v>1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S40" s="93" t="s">
        <v>95</v>
      </c>
      <c r="T40" s="93"/>
      <c r="U40" s="93"/>
      <c r="V40" s="93"/>
      <c r="W40" s="93"/>
      <c r="X40" s="93"/>
      <c r="Y40" s="93"/>
      <c r="Z40" s="93"/>
      <c r="AA40" s="93"/>
      <c r="AB40" s="93"/>
    </row>
    <row r="41" spans="1:28" s="92" customFormat="1" ht="15.75" customHeight="1" thickBot="1" thickTop="1">
      <c r="A41" s="115" t="s">
        <v>89</v>
      </c>
      <c r="B41" s="6">
        <v>25</v>
      </c>
      <c r="C41" s="104">
        <v>2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S41" s="93" t="s">
        <v>96</v>
      </c>
      <c r="T41" s="93"/>
      <c r="U41" s="93"/>
      <c r="V41" s="93"/>
      <c r="W41" s="93"/>
      <c r="X41" s="93"/>
      <c r="Y41" s="93"/>
      <c r="Z41" s="93"/>
      <c r="AA41" s="93"/>
      <c r="AB41" s="93"/>
    </row>
    <row r="42" spans="1:28" s="92" customFormat="1" ht="15.75" customHeight="1" thickBot="1" thickTop="1">
      <c r="A42" s="115" t="s">
        <v>90</v>
      </c>
      <c r="B42" s="6">
        <v>19</v>
      </c>
      <c r="C42" s="104">
        <v>2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2</v>
      </c>
      <c r="O42" s="105">
        <v>0</v>
      </c>
      <c r="P42" s="105">
        <v>0</v>
      </c>
      <c r="Q42" s="105">
        <v>0</v>
      </c>
      <c r="S42" s="93" t="s">
        <v>97</v>
      </c>
      <c r="T42" s="93"/>
      <c r="U42" s="93"/>
      <c r="V42" s="93"/>
      <c r="W42" s="93"/>
      <c r="X42" s="93"/>
      <c r="Y42" s="93"/>
      <c r="Z42" s="93"/>
      <c r="AA42" s="93"/>
      <c r="AB42" s="93"/>
    </row>
    <row r="43" spans="1:28" s="92" customFormat="1" ht="15.7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pans="1:28" s="92" customFormat="1" ht="15.75" customHeight="1" thickTop="1">
      <c r="A44" s="143"/>
      <c r="B44" s="144"/>
      <c r="C44" s="145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6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8" s="92" customFormat="1" ht="15.75" customHeight="1">
      <c r="A45" s="143"/>
      <c r="B45" s="144"/>
      <c r="C45" s="145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6"/>
      <c r="S45" s="93"/>
      <c r="T45" s="93"/>
      <c r="U45" s="93"/>
      <c r="V45" s="93"/>
      <c r="W45" s="93"/>
      <c r="X45" s="93"/>
      <c r="Y45" s="93"/>
      <c r="Z45" s="93"/>
      <c r="AA45" s="93"/>
      <c r="AB45" s="93"/>
    </row>
    <row r="46" spans="1:28" s="92" customFormat="1" ht="15.75" customHeight="1">
      <c r="A46" s="143"/>
      <c r="B46" s="144"/>
      <c r="C46" s="145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6"/>
      <c r="S46" s="93"/>
      <c r="T46" s="93"/>
      <c r="U46" s="93"/>
      <c r="V46" s="191"/>
      <c r="W46" s="93"/>
      <c r="X46" s="93"/>
      <c r="Y46" s="93"/>
      <c r="Z46" s="93"/>
      <c r="AA46" s="93"/>
      <c r="AB46" s="93"/>
    </row>
    <row r="47" spans="1:28" s="92" customFormat="1" ht="15.75" customHeight="1">
      <c r="A47" s="143"/>
      <c r="B47" s="144"/>
      <c r="C47" s="145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6"/>
      <c r="S47" s="93"/>
      <c r="T47" s="93"/>
      <c r="U47" s="93"/>
      <c r="V47" s="93"/>
      <c r="W47" s="93"/>
      <c r="X47" s="93"/>
      <c r="Y47" s="93"/>
      <c r="Z47" s="93"/>
      <c r="AA47" s="93"/>
      <c r="AB47" s="93"/>
    </row>
    <row r="48" spans="1:28" s="92" customFormat="1" ht="15.75" customHeight="1">
      <c r="A48" s="143"/>
      <c r="B48" s="144"/>
      <c r="C48" s="145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6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pans="1:28" s="92" customFormat="1" ht="15.75" customHeight="1">
      <c r="A49" s="143"/>
      <c r="B49" s="144"/>
      <c r="C49" s="145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6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 s="92" customFormat="1" ht="15.75" customHeight="1">
      <c r="A50" s="143"/>
      <c r="B50" s="144"/>
      <c r="C50" s="14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6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 s="92" customFormat="1" ht="15.75" customHeight="1">
      <c r="A51" s="143"/>
      <c r="B51" s="144"/>
      <c r="C51" s="145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6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 s="92" customFormat="1" ht="15.75" customHeight="1">
      <c r="A52" s="143"/>
      <c r="B52" s="144"/>
      <c r="C52" s="145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6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1:28" s="92" customFormat="1" ht="15.75" customHeight="1">
      <c r="A53" s="143"/>
      <c r="B53" s="144"/>
      <c r="C53" s="145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6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1:28" s="92" customFormat="1" ht="15.75" customHeight="1">
      <c r="A54" s="143"/>
      <c r="B54" s="144"/>
      <c r="C54" s="145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6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 s="92" customFormat="1" ht="15.75" customHeight="1">
      <c r="A55" s="143"/>
      <c r="B55" s="144"/>
      <c r="C55" s="145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6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1:28" s="92" customFormat="1" ht="15.75" customHeight="1">
      <c r="A56" s="143"/>
      <c r="B56" s="144"/>
      <c r="C56" s="145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6"/>
      <c r="S56" s="93"/>
      <c r="T56" s="93"/>
      <c r="U56" s="93"/>
      <c r="V56" s="93"/>
      <c r="W56" s="93"/>
      <c r="X56" s="93"/>
      <c r="Y56" s="93"/>
      <c r="Z56" s="93"/>
      <c r="AA56" s="93"/>
      <c r="AB56" s="93"/>
    </row>
    <row r="57" spans="1:28" s="92" customFormat="1" ht="15.75" customHeight="1">
      <c r="A57" s="143"/>
      <c r="B57" s="144"/>
      <c r="C57" s="145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6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1:28" s="92" customFormat="1" ht="15.75" customHeight="1">
      <c r="A58" s="143"/>
      <c r="B58" s="144"/>
      <c r="C58" s="145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6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1:28" s="92" customFormat="1" ht="15.75" customHeight="1">
      <c r="A59" s="143"/>
      <c r="B59" s="144"/>
      <c r="C59" s="145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6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s="92" customFormat="1" ht="15.75" customHeight="1">
      <c r="A60" s="143"/>
      <c r="B60" s="144"/>
      <c r="C60" s="145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6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8" s="92" customFormat="1" ht="15.75" customHeight="1">
      <c r="A61" s="143"/>
      <c r="B61" s="144"/>
      <c r="C61" s="145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6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8" s="92" customFormat="1" ht="15.75" customHeight="1">
      <c r="A62" s="143"/>
      <c r="B62" s="144"/>
      <c r="C62" s="145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6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1:28" s="92" customFormat="1" ht="15.75" customHeight="1">
      <c r="A63" s="143"/>
      <c r="B63" s="144"/>
      <c r="C63" s="145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6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1:28" s="92" customFormat="1" ht="15.75" customHeight="1">
      <c r="A64" s="143"/>
      <c r="B64" s="144"/>
      <c r="C64" s="145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6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:28" s="92" customFormat="1" ht="15.75" customHeight="1">
      <c r="A65" s="143"/>
      <c r="B65" s="144"/>
      <c r="C65" s="145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6"/>
      <c r="S65" s="93"/>
      <c r="T65" s="93"/>
      <c r="U65" s="93"/>
      <c r="V65" s="93"/>
      <c r="W65" s="93"/>
      <c r="X65" s="93"/>
      <c r="Y65" s="93"/>
      <c r="Z65" s="93"/>
      <c r="AA65" s="93"/>
      <c r="AB65" s="93"/>
    </row>
    <row r="66" spans="1:28" s="92" customFormat="1" ht="15.75" customHeight="1">
      <c r="A66" s="143"/>
      <c r="B66" s="144"/>
      <c r="C66" s="145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6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pans="1:18" s="92" customFormat="1" ht="15.75" customHeight="1">
      <c r="A67" s="143"/>
      <c r="B67" s="147"/>
      <c r="C67" s="145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8"/>
      <c r="O67" s="148"/>
      <c r="P67" s="148"/>
      <c r="Q67" s="148"/>
      <c r="R67" s="149"/>
    </row>
    <row r="68" spans="1:18" s="140" customFormat="1" ht="14.2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</row>
    <row r="69" spans="1:18" ht="14.25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61" customWidth="1"/>
    <col min="19" max="19" width="4.421875" style="0" customWidth="1"/>
  </cols>
  <sheetData>
    <row r="1" spans="1:17" ht="32.25" customHeight="1" thickBot="1">
      <c r="A1" s="233" t="s">
        <v>35</v>
      </c>
      <c r="B1" s="236"/>
      <c r="C1" s="55"/>
      <c r="D1" s="55" t="s">
        <v>73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36"/>
      <c r="B2" s="236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36"/>
      <c r="B3" s="236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36"/>
      <c r="B4" s="236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36"/>
      <c r="B5" s="236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58" t="s">
        <v>57</v>
      </c>
      <c r="Q5" s="159" t="s">
        <v>58</v>
      </c>
      <c r="R5" s="162"/>
    </row>
    <row r="6" spans="1:18" ht="28.5" customHeight="1" thickBot="1" thickTop="1">
      <c r="A6" s="236"/>
      <c r="B6" s="236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62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S7" s="161" t="s">
        <v>59</v>
      </c>
    </row>
    <row r="8" spans="1:19" ht="14.25" thickBot="1" thickTop="1">
      <c r="A8" s="91" t="s">
        <v>0</v>
      </c>
      <c r="B8" s="8">
        <f aca="true" t="shared" si="0" ref="B8:Q8">SUM(B12:B52)</f>
        <v>861</v>
      </c>
      <c r="C8" s="8">
        <f t="shared" si="0"/>
        <v>253</v>
      </c>
      <c r="D8" s="48">
        <f t="shared" si="0"/>
        <v>95</v>
      </c>
      <c r="E8" s="33">
        <f t="shared" si="0"/>
        <v>125</v>
      </c>
      <c r="F8" s="36">
        <f t="shared" si="0"/>
        <v>45</v>
      </c>
      <c r="G8" s="39">
        <f>SUM(G12:G41)</f>
        <v>79</v>
      </c>
      <c r="H8" s="43">
        <f t="shared" si="0"/>
        <v>27</v>
      </c>
      <c r="I8" s="43">
        <f t="shared" si="0"/>
        <v>21</v>
      </c>
      <c r="J8" s="43">
        <f t="shared" si="0"/>
        <v>19</v>
      </c>
      <c r="K8" s="43">
        <f>SUM(K12:K52)</f>
        <v>1</v>
      </c>
      <c r="L8" s="43">
        <f t="shared" si="0"/>
        <v>11</v>
      </c>
      <c r="M8" s="43">
        <f t="shared" si="0"/>
        <v>1</v>
      </c>
      <c r="N8" s="43">
        <f t="shared" si="0"/>
        <v>1</v>
      </c>
      <c r="O8" s="43">
        <f t="shared" si="0"/>
        <v>0</v>
      </c>
      <c r="P8" s="43">
        <f t="shared" si="0"/>
        <v>10</v>
      </c>
      <c r="Q8" s="43">
        <f t="shared" si="0"/>
        <v>22</v>
      </c>
      <c r="S8" s="156" t="s">
        <v>55</v>
      </c>
    </row>
    <row r="9" spans="1:19" ht="14.25" thickBot="1" thickTop="1">
      <c r="A9" s="91" t="s">
        <v>3</v>
      </c>
      <c r="B9" s="7"/>
      <c r="C9" s="59">
        <f>COUNT($C12:C52)</f>
        <v>28</v>
      </c>
      <c r="D9" s="49">
        <f aca="true" t="shared" si="1" ref="D9:Q9">D8/$C$8</f>
        <v>0.37549407114624506</v>
      </c>
      <c r="E9" s="34">
        <f t="shared" si="1"/>
        <v>0.49407114624505927</v>
      </c>
      <c r="F9" s="37">
        <f t="shared" si="1"/>
        <v>0.17786561264822134</v>
      </c>
      <c r="G9" s="40">
        <f t="shared" si="1"/>
        <v>0.31225296442687744</v>
      </c>
      <c r="H9" s="44">
        <f t="shared" si="1"/>
        <v>0.1067193675889328</v>
      </c>
      <c r="I9" s="44">
        <f t="shared" si="1"/>
        <v>0.08300395256916997</v>
      </c>
      <c r="J9" s="44">
        <f t="shared" si="1"/>
        <v>0.07509881422924901</v>
      </c>
      <c r="K9" s="44">
        <f t="shared" si="1"/>
        <v>0.003952569169960474</v>
      </c>
      <c r="L9" s="44">
        <f t="shared" si="1"/>
        <v>0.043478260869565216</v>
      </c>
      <c r="M9" s="44">
        <f t="shared" si="1"/>
        <v>0.003952569169960474</v>
      </c>
      <c r="N9" s="63">
        <f t="shared" si="1"/>
        <v>0.003952569169960474</v>
      </c>
      <c r="O9" s="78">
        <f t="shared" si="1"/>
        <v>0</v>
      </c>
      <c r="P9" s="67">
        <f t="shared" si="1"/>
        <v>0.039525691699604744</v>
      </c>
      <c r="Q9" s="73">
        <f t="shared" si="1"/>
        <v>0.08695652173913043</v>
      </c>
      <c r="S9" s="160" t="s">
        <v>60</v>
      </c>
    </row>
    <row r="10" spans="1:19" ht="14.25" thickBot="1" thickTop="1">
      <c r="A10" s="91" t="s">
        <v>4</v>
      </c>
      <c r="B10" s="10">
        <f>B8/C9</f>
        <v>30.75</v>
      </c>
      <c r="C10" s="10">
        <f>C8/C9</f>
        <v>9.035714285714286</v>
      </c>
      <c r="D10" s="50">
        <f aca="true" t="shared" si="2" ref="D10:Q10">D8/$C$9</f>
        <v>3.392857142857143</v>
      </c>
      <c r="E10" s="35">
        <f t="shared" si="2"/>
        <v>4.464285714285714</v>
      </c>
      <c r="F10" s="38">
        <f t="shared" si="2"/>
        <v>1.6071428571428572</v>
      </c>
      <c r="G10" s="41">
        <f t="shared" si="2"/>
        <v>2.8214285714285716</v>
      </c>
      <c r="H10" s="45">
        <f t="shared" si="2"/>
        <v>0.9642857142857143</v>
      </c>
      <c r="I10" s="45">
        <f t="shared" si="2"/>
        <v>0.75</v>
      </c>
      <c r="J10" s="45">
        <f t="shared" si="2"/>
        <v>0.6785714285714286</v>
      </c>
      <c r="K10" s="45">
        <f>K8/$C$9</f>
        <v>0.03571428571428571</v>
      </c>
      <c r="L10" s="45">
        <f t="shared" si="2"/>
        <v>0.39285714285714285</v>
      </c>
      <c r="M10" s="45">
        <f t="shared" si="2"/>
        <v>0.03571428571428571</v>
      </c>
      <c r="N10" s="64">
        <f t="shared" si="2"/>
        <v>0.03571428571428571</v>
      </c>
      <c r="O10" s="79">
        <f t="shared" si="2"/>
        <v>0</v>
      </c>
      <c r="P10" s="68">
        <f t="shared" si="2"/>
        <v>0.35714285714285715</v>
      </c>
      <c r="Q10" s="74">
        <f t="shared" si="2"/>
        <v>0.7857142857142857</v>
      </c>
      <c r="S10" s="157" t="s">
        <v>61</v>
      </c>
    </row>
    <row r="11" spans="1:51" ht="14.25" customHeight="1" thickBot="1" thickTop="1">
      <c r="A11" s="164" t="s">
        <v>65</v>
      </c>
      <c r="B11" s="172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161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88" t="s">
        <v>148</v>
      </c>
      <c r="B12" s="105">
        <v>33</v>
      </c>
      <c r="C12" s="104">
        <v>12</v>
      </c>
      <c r="D12" s="105">
        <v>6</v>
      </c>
      <c r="E12" s="105">
        <v>6</v>
      </c>
      <c r="F12" s="105">
        <v>2</v>
      </c>
      <c r="G12" s="105">
        <v>4</v>
      </c>
      <c r="H12" s="105">
        <v>1</v>
      </c>
      <c r="I12" s="105">
        <v>1</v>
      </c>
      <c r="J12" s="105">
        <v>1</v>
      </c>
      <c r="K12" s="105">
        <v>1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S12" s="93" t="s">
        <v>95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75" t="s">
        <v>147</v>
      </c>
      <c r="B13" s="105">
        <v>23</v>
      </c>
      <c r="C13" s="104">
        <v>3</v>
      </c>
      <c r="D13" s="195">
        <v>2</v>
      </c>
      <c r="E13" s="194">
        <v>1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1</v>
      </c>
      <c r="N13" s="105">
        <v>0</v>
      </c>
      <c r="O13" s="105">
        <v>0</v>
      </c>
      <c r="P13" s="105">
        <v>0</v>
      </c>
      <c r="Q13" s="105">
        <v>0</v>
      </c>
      <c r="S13" s="93" t="s">
        <v>96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88" t="s">
        <v>146</v>
      </c>
      <c r="B14" s="105">
        <v>13</v>
      </c>
      <c r="C14" s="104">
        <v>1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1</v>
      </c>
      <c r="O14" s="105">
        <v>0</v>
      </c>
      <c r="P14" s="105">
        <v>0</v>
      </c>
      <c r="Q14" s="105">
        <v>0</v>
      </c>
      <c r="S14" s="93" t="s">
        <v>97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211" t="s">
        <v>145</v>
      </c>
      <c r="B15" s="105">
        <v>41</v>
      </c>
      <c r="C15" s="104">
        <v>8</v>
      </c>
      <c r="D15" s="105">
        <v>0</v>
      </c>
      <c r="E15" s="105">
        <v>8</v>
      </c>
      <c r="F15" s="105">
        <v>1</v>
      </c>
      <c r="G15" s="105">
        <v>7</v>
      </c>
      <c r="H15" s="105">
        <v>2</v>
      </c>
      <c r="I15" s="105">
        <v>1</v>
      </c>
      <c r="J15" s="105">
        <v>2</v>
      </c>
      <c r="K15" s="105">
        <v>0</v>
      </c>
      <c r="L15" s="105">
        <v>2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S15" s="142" t="s">
        <v>91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75" t="s">
        <v>144</v>
      </c>
      <c r="B16" s="105">
        <v>42</v>
      </c>
      <c r="C16" s="104">
        <v>14</v>
      </c>
      <c r="D16" s="105">
        <v>7</v>
      </c>
      <c r="E16" s="105">
        <v>7</v>
      </c>
      <c r="F16" s="105">
        <v>4</v>
      </c>
      <c r="G16" s="105">
        <v>3</v>
      </c>
      <c r="H16" s="105">
        <v>1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S16" s="161" t="s">
        <v>92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88" t="s">
        <v>143</v>
      </c>
      <c r="B17" s="105">
        <v>42</v>
      </c>
      <c r="C17" s="104">
        <v>14</v>
      </c>
      <c r="D17" s="105">
        <v>7</v>
      </c>
      <c r="E17" s="105">
        <v>7</v>
      </c>
      <c r="F17" s="105">
        <v>3</v>
      </c>
      <c r="G17" s="105">
        <v>4</v>
      </c>
      <c r="H17" s="105">
        <v>2</v>
      </c>
      <c r="I17" s="105">
        <v>1</v>
      </c>
      <c r="J17" s="105">
        <v>1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S17" s="142" t="s">
        <v>93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75" t="s">
        <v>142</v>
      </c>
      <c r="B18" s="105">
        <v>40</v>
      </c>
      <c r="C18" s="104">
        <v>14</v>
      </c>
      <c r="D18" s="105">
        <v>8</v>
      </c>
      <c r="E18" s="105">
        <v>6</v>
      </c>
      <c r="F18" s="105">
        <v>3</v>
      </c>
      <c r="G18" s="105">
        <v>3</v>
      </c>
      <c r="H18" s="105">
        <v>1</v>
      </c>
      <c r="I18" s="105">
        <v>1</v>
      </c>
      <c r="J18" s="105">
        <v>1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S18" s="161" t="s">
        <v>94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03" t="s">
        <v>141</v>
      </c>
      <c r="B19" s="105">
        <v>37</v>
      </c>
      <c r="C19" s="104">
        <v>13</v>
      </c>
      <c r="D19" s="194">
        <v>0</v>
      </c>
      <c r="E19" s="194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94">
        <v>4</v>
      </c>
      <c r="Q19" s="194">
        <v>9</v>
      </c>
      <c r="S19" s="93" t="s">
        <v>95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03" t="s">
        <v>140</v>
      </c>
      <c r="B20" s="105">
        <v>20</v>
      </c>
      <c r="C20" s="104">
        <v>2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94">
        <v>2</v>
      </c>
      <c r="Q20" s="105">
        <v>0</v>
      </c>
      <c r="S20" s="93" t="s">
        <v>96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139</v>
      </c>
      <c r="B21" s="105">
        <v>9</v>
      </c>
      <c r="C21" s="104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S21" s="93" t="s">
        <v>97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211" t="s">
        <v>138</v>
      </c>
      <c r="B22" s="105">
        <v>25</v>
      </c>
      <c r="C22" s="104">
        <v>5</v>
      </c>
      <c r="D22" s="105">
        <v>0</v>
      </c>
      <c r="E22" s="105">
        <v>5</v>
      </c>
      <c r="F22" s="105">
        <v>0</v>
      </c>
      <c r="G22" s="105">
        <v>5</v>
      </c>
      <c r="H22" s="105">
        <v>1</v>
      </c>
      <c r="I22" s="105">
        <v>1</v>
      </c>
      <c r="J22" s="105">
        <v>1</v>
      </c>
      <c r="K22" s="105">
        <v>0</v>
      </c>
      <c r="L22" s="105">
        <v>2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S22" s="142" t="s">
        <v>91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75" t="s">
        <v>137</v>
      </c>
      <c r="B23" s="105">
        <v>41</v>
      </c>
      <c r="C23" s="104">
        <v>14</v>
      </c>
      <c r="D23" s="194">
        <v>0</v>
      </c>
      <c r="E23" s="194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94">
        <v>4</v>
      </c>
      <c r="Q23" s="194">
        <v>10</v>
      </c>
      <c r="S23" s="161" t="s">
        <v>92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88" t="s">
        <v>136</v>
      </c>
      <c r="B24" s="105">
        <v>41</v>
      </c>
      <c r="C24" s="104">
        <v>14</v>
      </c>
      <c r="D24" s="195">
        <v>4</v>
      </c>
      <c r="E24" s="105">
        <v>7</v>
      </c>
      <c r="F24" s="105">
        <v>3</v>
      </c>
      <c r="G24" s="105">
        <v>4</v>
      </c>
      <c r="H24" s="105">
        <v>2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94">
        <v>3</v>
      </c>
      <c r="S24" s="142" t="s">
        <v>93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75" t="s">
        <v>135</v>
      </c>
      <c r="B25" s="105">
        <v>45</v>
      </c>
      <c r="C25" s="104">
        <v>15</v>
      </c>
      <c r="D25" s="105">
        <v>7</v>
      </c>
      <c r="E25" s="105">
        <v>8</v>
      </c>
      <c r="F25" s="105">
        <v>4</v>
      </c>
      <c r="G25" s="105">
        <v>4</v>
      </c>
      <c r="H25" s="105">
        <v>1</v>
      </c>
      <c r="I25" s="105">
        <v>2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S25" s="161" t="s">
        <v>94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134</v>
      </c>
      <c r="B26" s="105">
        <v>32</v>
      </c>
      <c r="C26" s="104">
        <v>13</v>
      </c>
      <c r="D26" s="105">
        <v>6</v>
      </c>
      <c r="E26" s="105">
        <v>7</v>
      </c>
      <c r="F26" s="105">
        <v>3</v>
      </c>
      <c r="G26" s="105">
        <v>4</v>
      </c>
      <c r="H26" s="105">
        <v>2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S26" s="93" t="s">
        <v>95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03" t="s">
        <v>133</v>
      </c>
      <c r="B27" s="105">
        <v>19</v>
      </c>
      <c r="C27" s="104">
        <v>2</v>
      </c>
      <c r="D27" s="105">
        <v>2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S27" s="93" t="s">
        <v>96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03" t="s">
        <v>132</v>
      </c>
      <c r="B28" s="105">
        <v>6</v>
      </c>
      <c r="C28" s="104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S28" s="93" t="s">
        <v>97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211" t="s">
        <v>101</v>
      </c>
      <c r="B29" s="105">
        <v>28</v>
      </c>
      <c r="C29" s="104">
        <v>5</v>
      </c>
      <c r="D29" s="105">
        <v>0</v>
      </c>
      <c r="E29" s="105">
        <v>5</v>
      </c>
      <c r="F29" s="105">
        <v>0</v>
      </c>
      <c r="G29" s="105">
        <v>5</v>
      </c>
      <c r="H29" s="105">
        <v>1</v>
      </c>
      <c r="I29" s="105">
        <v>1</v>
      </c>
      <c r="J29" s="105">
        <v>1</v>
      </c>
      <c r="K29" s="105">
        <v>0</v>
      </c>
      <c r="L29" s="105">
        <v>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S29" s="142" t="s">
        <v>91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75" t="s">
        <v>131</v>
      </c>
      <c r="B30" s="105">
        <v>40</v>
      </c>
      <c r="C30" s="104">
        <v>14</v>
      </c>
      <c r="D30" s="195">
        <v>5</v>
      </c>
      <c r="E30" s="196">
        <v>9</v>
      </c>
      <c r="F30" s="105">
        <v>3</v>
      </c>
      <c r="G30" s="105">
        <v>6</v>
      </c>
      <c r="H30" s="105">
        <v>2</v>
      </c>
      <c r="I30" s="105">
        <v>1</v>
      </c>
      <c r="J30" s="105">
        <v>1</v>
      </c>
      <c r="K30" s="105">
        <v>0</v>
      </c>
      <c r="L30" s="194">
        <v>2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S30" s="161" t="s">
        <v>92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88" t="s">
        <v>130</v>
      </c>
      <c r="B31" s="105">
        <v>46</v>
      </c>
      <c r="C31" s="104">
        <v>16</v>
      </c>
      <c r="D31" s="195">
        <v>7</v>
      </c>
      <c r="E31" s="196">
        <v>9</v>
      </c>
      <c r="F31" s="105">
        <v>3</v>
      </c>
      <c r="G31" s="105">
        <v>6</v>
      </c>
      <c r="H31" s="105">
        <v>3</v>
      </c>
      <c r="I31" s="105">
        <v>1</v>
      </c>
      <c r="J31" s="105">
        <v>1</v>
      </c>
      <c r="K31" s="105">
        <v>0</v>
      </c>
      <c r="L31" s="194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S31" s="142" t="s">
        <v>93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75" t="s">
        <v>129</v>
      </c>
      <c r="B32" s="105">
        <v>37</v>
      </c>
      <c r="C32" s="104">
        <v>15</v>
      </c>
      <c r="D32" s="105">
        <v>7</v>
      </c>
      <c r="E32" s="105">
        <v>8</v>
      </c>
      <c r="F32" s="105">
        <v>3</v>
      </c>
      <c r="G32" s="105">
        <v>5</v>
      </c>
      <c r="H32" s="105">
        <v>2</v>
      </c>
      <c r="I32" s="105">
        <v>2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S32" s="161" t="s">
        <v>94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03" t="s">
        <v>128</v>
      </c>
      <c r="B33" s="105">
        <v>35</v>
      </c>
      <c r="C33" s="104">
        <v>13</v>
      </c>
      <c r="D33" s="105">
        <v>6</v>
      </c>
      <c r="E33" s="105">
        <v>7</v>
      </c>
      <c r="F33" s="105">
        <v>3</v>
      </c>
      <c r="G33" s="105">
        <v>4</v>
      </c>
      <c r="H33" s="105">
        <v>1</v>
      </c>
      <c r="I33" s="105">
        <v>2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S33" s="93" t="s">
        <v>95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03" t="s">
        <v>127</v>
      </c>
      <c r="B34" s="105">
        <v>17</v>
      </c>
      <c r="C34" s="104">
        <v>1</v>
      </c>
      <c r="D34" s="105">
        <v>1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S34" s="93" t="s">
        <v>96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126</v>
      </c>
      <c r="B35" s="105">
        <v>9</v>
      </c>
      <c r="C35" s="104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97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211" t="s">
        <v>122</v>
      </c>
      <c r="B36" s="105">
        <v>28</v>
      </c>
      <c r="C36" s="104">
        <v>5</v>
      </c>
      <c r="D36" s="105">
        <v>0</v>
      </c>
      <c r="E36" s="105">
        <v>5</v>
      </c>
      <c r="F36" s="105">
        <v>0</v>
      </c>
      <c r="G36" s="105">
        <v>5</v>
      </c>
      <c r="H36" s="105">
        <v>1</v>
      </c>
      <c r="I36" s="105">
        <v>1</v>
      </c>
      <c r="J36" s="105">
        <v>1</v>
      </c>
      <c r="K36" s="105">
        <v>0</v>
      </c>
      <c r="L36" s="105">
        <v>2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142" t="s">
        <v>91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75" t="s">
        <v>123</v>
      </c>
      <c r="B37" s="105">
        <v>36</v>
      </c>
      <c r="C37" s="104">
        <v>12</v>
      </c>
      <c r="D37" s="105">
        <v>6</v>
      </c>
      <c r="E37" s="105">
        <v>6</v>
      </c>
      <c r="F37" s="105">
        <v>3</v>
      </c>
      <c r="G37" s="105">
        <v>3</v>
      </c>
      <c r="H37" s="105">
        <v>1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S37" s="161" t="s">
        <v>92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88" t="s">
        <v>124</v>
      </c>
      <c r="B38" s="105">
        <v>34</v>
      </c>
      <c r="C38" s="104">
        <v>14</v>
      </c>
      <c r="D38" s="105">
        <v>6</v>
      </c>
      <c r="E38" s="105">
        <v>8</v>
      </c>
      <c r="F38" s="105">
        <v>4</v>
      </c>
      <c r="G38" s="105">
        <v>4</v>
      </c>
      <c r="H38" s="105">
        <v>2</v>
      </c>
      <c r="I38" s="105">
        <v>1</v>
      </c>
      <c r="J38" s="105"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142" t="s">
        <v>93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75" t="s">
        <v>125</v>
      </c>
      <c r="B39" s="105">
        <v>42</v>
      </c>
      <c r="C39" s="104">
        <v>14</v>
      </c>
      <c r="D39" s="105">
        <v>8</v>
      </c>
      <c r="E39" s="105">
        <v>6</v>
      </c>
      <c r="F39" s="105">
        <v>3</v>
      </c>
      <c r="G39" s="105">
        <v>3</v>
      </c>
      <c r="H39" s="105">
        <v>1</v>
      </c>
      <c r="I39" s="105">
        <v>1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S39" s="161" t="s">
        <v>94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/>
      <c r="B40" s="10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Top="1">
      <c r="A41" s="143"/>
      <c r="B41" s="144"/>
      <c r="C41" s="145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85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>
      <c r="A42" s="143"/>
      <c r="B42" s="144"/>
      <c r="C42" s="145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85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>
      <c r="A43" s="143"/>
      <c r="B43" s="144"/>
      <c r="C43" s="145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85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43"/>
      <c r="B44" s="144"/>
      <c r="C44" s="145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85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>
      <c r="A45" s="143"/>
      <c r="B45" s="144"/>
      <c r="C45" s="145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85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>
      <c r="A46" s="143"/>
      <c r="B46" s="144"/>
      <c r="C46" s="145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85"/>
      <c r="S46" s="93"/>
      <c r="T46" s="93"/>
      <c r="U46" s="93"/>
      <c r="V46" s="191"/>
      <c r="W46" s="93"/>
      <c r="X46" s="93"/>
      <c r="Y46" s="93"/>
      <c r="Z46" s="93"/>
      <c r="AA46" s="93"/>
      <c r="AB46" s="9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>
      <c r="A47" s="143"/>
      <c r="B47" s="144"/>
      <c r="C47" s="145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85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>
      <c r="A48" s="143"/>
      <c r="B48" s="144"/>
      <c r="C48" s="145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85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>
      <c r="A49" s="143"/>
      <c r="B49" s="144"/>
      <c r="C49" s="145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85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>
      <c r="A50" s="143"/>
      <c r="B50" s="144"/>
      <c r="C50" s="14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85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>
      <c r="A51" s="143"/>
      <c r="B51" s="144"/>
      <c r="C51" s="145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85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23" ht="14.25" customHeight="1">
      <c r="A52" s="143"/>
      <c r="B52" s="144"/>
      <c r="C52" s="145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86"/>
      <c r="T52" s="93"/>
      <c r="U52" s="93"/>
      <c r="V52" s="93"/>
      <c r="W52" s="93"/>
    </row>
    <row r="53" spans="1:21" ht="14.25" customHeight="1">
      <c r="A53" s="146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85"/>
      <c r="T53" s="93"/>
      <c r="U53" s="93"/>
    </row>
    <row r="54" spans="1:23" ht="14.25" customHeight="1">
      <c r="A54" s="92"/>
      <c r="T54" s="191"/>
      <c r="U54" s="191"/>
      <c r="V54" s="191"/>
      <c r="W54" s="191"/>
    </row>
    <row r="55" ht="14.25" customHeight="1">
      <c r="A55" s="92"/>
    </row>
    <row r="56" ht="14.25" customHeight="1">
      <c r="A56" s="92"/>
    </row>
    <row r="57" ht="14.25" customHeight="1">
      <c r="A57" s="92"/>
    </row>
    <row r="58" ht="14.25" customHeight="1">
      <c r="A58" s="92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2012-06-25T19:09:19Z</dcterms:modified>
  <cp:category/>
  <cp:version/>
  <cp:contentType/>
  <cp:contentStatus/>
</cp:coreProperties>
</file>