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12"/>
  </bookViews>
  <sheets>
    <sheet name="Samenvatting2019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18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<sst xmlns="http://schemas.openxmlformats.org/spreadsheetml/2006/main" count="1549" uniqueCount="484">
  <si>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</si>
  <si>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</si>
  <si>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</si>
  <si>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</si>
  <si>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</si>
  <si>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</si>
  <si>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</si>
  <si>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</si>
  <si>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</si>
  <si>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</si>
  <si>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</si>
  <si>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</si>
  <si>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</si>
  <si>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</si>
  <si>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</si>
  <si>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</si>
  <si>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</si>
  <si>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</si>
  <si>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</si>
  <si>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</si>
  <si>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</si>
  <si>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</si>
  <si>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</si>
  <si>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</si>
  <si>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</si>
  <si>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</si>
  <si>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</si>
  <si>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</si>
  <si>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</si>
  <si>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</si>
  <si>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</si>
  <si>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</si>
  <si>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</si>
  <si>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</si>
  <si>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</si>
  <si>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</si>
  <si>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</si>
  <si>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</si>
  <si>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</si>
  <si>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</si>
  <si>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</si>
  <si>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</si>
  <si>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</si>
  <si>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</si>
  <si>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</si>
  <si>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</si>
  <si>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</si>
  <si>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</si>
  <si>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</si>
  <si>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</si>
  <si>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</si>
  <si>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</si>
  <si>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</si>
  <si>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</si>
  <si>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</si>
  <si>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</si>
  <si>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</si>
  <si>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</si>
  <si>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</si>
  <si>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</si>
  <si>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</si>
  <si>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</si>
  <si>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</si>
  <si>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</si>
  <si>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</si>
  <si>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</si>
  <si>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</si>
  <si>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</si>
  <si>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</si>
  <si>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</si>
  <si>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</si>
  <si>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</si>
  <si>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</si>
  <si>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</si>
  <si>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</si>
  <si>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</si>
  <si>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</si>
  <si>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</si>
  <si>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</si>
  <si>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</si>
  <si>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</si>
  <si>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</si>
  <si>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</si>
  <si>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</si>
  <si>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</si>
  <si>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</si>
  <si>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</si>
  <si>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</si>
  <si>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november 2019</t>
  </si>
  <si>
    <t>Nachtvluchten Brussel Nationaal december 2019</t>
  </si>
  <si>
    <t>Nachtvluchten Brussel Nationaal Oktober 2019</t>
  </si>
  <si>
    <t>Nachtvluchten Brussel Nationaal Augustus 2019</t>
  </si>
  <si>
    <t>Nachtvluchten Brussel Nationaal September 2019</t>
  </si>
  <si>
    <t>Nachtvluchten Brussel Nationaal Juli 2019</t>
  </si>
  <si>
    <t>Nachtvluchten Brussel Nationaal Mei 2019</t>
  </si>
  <si>
    <t>Nachtvluchten Brussel Nationaal Juni 2019</t>
  </si>
  <si>
    <t>Nachtvluchten Brussel Nationaal April 2019</t>
  </si>
  <si>
    <t>Nachtvluchten Brussel Nationaal maart 2019</t>
  </si>
  <si>
    <t>Nachtvluchten Brussel Nationaal februari 2019</t>
  </si>
  <si>
    <t>Nachtvluchten Brussel Nationaal januari 2019</t>
  </si>
  <si>
    <t>Nachtvluchten Brussel Nationaal 2019</t>
  </si>
  <si>
    <t>31/01-01/02/2019</t>
  </si>
  <si>
    <t>D-V</t>
  </si>
  <si>
    <t>30-31/01/2019</t>
  </si>
  <si>
    <t>W-D</t>
  </si>
  <si>
    <t>29-30/01/2019</t>
  </si>
  <si>
    <t>D-W</t>
  </si>
  <si>
    <t>28-29/01/2019</t>
  </si>
  <si>
    <t>M-D</t>
  </si>
  <si>
    <t>27-28/01/2019</t>
  </si>
  <si>
    <t>Z-M</t>
  </si>
  <si>
    <t>26-27/01/2019</t>
  </si>
  <si>
    <t>Z-Z</t>
  </si>
  <si>
    <t>25-26/01/2019</t>
  </si>
  <si>
    <t>V-Z</t>
  </si>
  <si>
    <t>24-25/01/2019</t>
  </si>
  <si>
    <t>23-24/01/2019</t>
  </si>
  <si>
    <t>22-23/01/2019</t>
  </si>
  <si>
    <t>21-22/01/2019</t>
  </si>
  <si>
    <t>20-21/01/2019</t>
  </si>
  <si>
    <t>19-20/01/2018</t>
  </si>
  <si>
    <t>18-19/01/2019</t>
  </si>
  <si>
    <t>17-18/01/2019</t>
  </si>
  <si>
    <t>16-17/01/2019</t>
  </si>
  <si>
    <t>15-16/01/2019</t>
  </si>
  <si>
    <t>14-15/01/2019</t>
  </si>
  <si>
    <t>13-14/01/2019</t>
  </si>
  <si>
    <t>12-13/01/2019</t>
  </si>
  <si>
    <t>11-12/01/2019</t>
  </si>
  <si>
    <t>10-11/01/2019</t>
  </si>
  <si>
    <t>09-10/01/2019</t>
  </si>
  <si>
    <t>08-09/01/2019</t>
  </si>
  <si>
    <t>07-08/01/2019</t>
  </si>
  <si>
    <t>06-07/01/2019</t>
  </si>
  <si>
    <t>05-06/01/2019</t>
  </si>
  <si>
    <t>04-05/01/2019</t>
  </si>
  <si>
    <t>03-04/01/2019</t>
  </si>
  <si>
    <t>02-09/01/2019</t>
  </si>
  <si>
    <t>01-02/01/2019</t>
  </si>
  <si>
    <t>Januari 2019</t>
  </si>
  <si>
    <t>08-09/02/2019</t>
  </si>
  <si>
    <t>07-08/02/2019</t>
  </si>
  <si>
    <t>06-0702/2019</t>
  </si>
  <si>
    <t>05-06/02/2019</t>
  </si>
  <si>
    <t>04-05/02/2019</t>
  </si>
  <si>
    <t>03-04/02/2019</t>
  </si>
  <si>
    <t>02-03/02/2019</t>
  </si>
  <si>
    <t>01/02/02/2019</t>
  </si>
  <si>
    <t>09-10/02/2019</t>
  </si>
  <si>
    <t>10-11/02/2019</t>
  </si>
  <si>
    <t>11-12/02/2019</t>
  </si>
  <si>
    <t>12-13/02/2019</t>
  </si>
  <si>
    <t>13-14/02/2019</t>
  </si>
  <si>
    <t>14-15/02/2019</t>
  </si>
  <si>
    <t>15-16/02/2019</t>
  </si>
  <si>
    <t>16-17/02/2019</t>
  </si>
  <si>
    <t>17-18/02/2019</t>
  </si>
  <si>
    <t>18-19/02/2019</t>
  </si>
  <si>
    <t>19-20/02/2019</t>
  </si>
  <si>
    <t>20-21/02/2019</t>
  </si>
  <si>
    <t>21-22/02/2019</t>
  </si>
  <si>
    <t>22-23/02/2019</t>
  </si>
  <si>
    <t>23-24/02/2019</t>
  </si>
  <si>
    <t>24-25/02/2019</t>
  </si>
  <si>
    <t>25-26/02/2019</t>
  </si>
  <si>
    <t>26-27/02/2019</t>
  </si>
  <si>
    <t>27-28/02/2019</t>
  </si>
  <si>
    <t>28/02-01/03/2019</t>
  </si>
  <si>
    <t>08-09/03/2019</t>
  </si>
  <si>
    <t>07-08/03/2019</t>
  </si>
  <si>
    <t>06-07/03/2019</t>
  </si>
  <si>
    <t>05-06/03/2019</t>
  </si>
  <si>
    <t>04-05/03/2019</t>
  </si>
  <si>
    <t>03-04/03/2019</t>
  </si>
  <si>
    <t>02-03/03/2019</t>
  </si>
  <si>
    <t>01-02/03/2019</t>
  </si>
  <si>
    <t>09-10/03/2019</t>
  </si>
  <si>
    <t>10-11/03/2019</t>
  </si>
  <si>
    <t>11-12/03/2019</t>
  </si>
  <si>
    <t>12-13/03/2019</t>
  </si>
  <si>
    <t>13-14/03/2019</t>
  </si>
  <si>
    <t>14-15/03/2019</t>
  </si>
  <si>
    <t>15-16/03/2019</t>
  </si>
  <si>
    <t>16-17/03/2019</t>
  </si>
  <si>
    <t>17-18/03/2019</t>
  </si>
  <si>
    <t>18-19/03/2019</t>
  </si>
  <si>
    <t>19-20/03/2019</t>
  </si>
  <si>
    <t>20-21/03/2019</t>
  </si>
  <si>
    <t>21-22/03/2019</t>
  </si>
  <si>
    <t>22-23/03/2019</t>
  </si>
  <si>
    <t>23-24/03/2019</t>
  </si>
  <si>
    <t>24-25/03/2019</t>
  </si>
  <si>
    <t>25-26/03/2019</t>
  </si>
  <si>
    <t>26-27/03/2019</t>
  </si>
  <si>
    <t>27-28/03/2019</t>
  </si>
  <si>
    <t>28-29/03/2019</t>
  </si>
  <si>
    <t>29-30/03/2019</t>
  </si>
  <si>
    <t>30-31/03/2019</t>
  </si>
  <si>
    <t>31/03-01/04/2019</t>
  </si>
  <si>
    <t>05-06/04/2019</t>
  </si>
  <si>
    <t>04-05/04/2017</t>
  </si>
  <si>
    <t>03-04/04/2017</t>
  </si>
  <si>
    <t>02-03/04/2017</t>
  </si>
  <si>
    <t>01-02/04/2017</t>
  </si>
  <si>
    <t>06-07/04/2019</t>
  </si>
  <si>
    <t>07-08/04/2019</t>
  </si>
  <si>
    <t>08-09/04/2019</t>
  </si>
  <si>
    <t>09-10/04/2019</t>
  </si>
  <si>
    <t>10-11/04/2019</t>
  </si>
  <si>
    <t>11-12/04/2019</t>
  </si>
  <si>
    <t>12-13/04/2019</t>
  </si>
  <si>
    <t>13-14/04/2019</t>
  </si>
  <si>
    <t>16-17/04/2019</t>
  </si>
  <si>
    <t>15-16/04/2019</t>
  </si>
  <si>
    <t>14-15/04/2019</t>
  </si>
  <si>
    <t>17-18/04/2019</t>
  </si>
  <si>
    <t>18-19/04/2019</t>
  </si>
  <si>
    <t>19-20/04/2019</t>
  </si>
  <si>
    <t>20-21/04/2019</t>
  </si>
  <si>
    <t>21-22/04/2019</t>
  </si>
  <si>
    <t>22-23/04/2019</t>
  </si>
  <si>
    <t>23-24/04/2019</t>
  </si>
  <si>
    <t>24-25/04/2019</t>
  </si>
  <si>
    <t>25-26/04/2019</t>
  </si>
  <si>
    <t>26-27/04/2019</t>
  </si>
  <si>
    <t>27-28/04/2019</t>
  </si>
  <si>
    <t>28-29/04/2019</t>
  </si>
  <si>
    <t>29-30/04/2019</t>
  </si>
  <si>
    <t>30/04-01/05/2019</t>
  </si>
  <si>
    <t>10-11/05/2019</t>
  </si>
  <si>
    <t>09-10/05/2019</t>
  </si>
  <si>
    <t>08-09/05/2019</t>
  </si>
  <si>
    <t>07-08/05/2019</t>
  </si>
  <si>
    <t>06-07/05/2019</t>
  </si>
  <si>
    <t>05-06/05/2019</t>
  </si>
  <si>
    <t>04-05/05/2019</t>
  </si>
  <si>
    <t>03-04/05/2019</t>
  </si>
  <si>
    <t>02-03/05/2019</t>
  </si>
  <si>
    <t>01-02/05/2019</t>
  </si>
  <si>
    <t>11-12/05/2019</t>
  </si>
  <si>
    <t>12-13/05/2019</t>
  </si>
  <si>
    <t>13-14/05/2019</t>
  </si>
  <si>
    <t>14-15/05/2019</t>
  </si>
  <si>
    <t>15-16/05/2019</t>
  </si>
  <si>
    <t>16-17/05/2019</t>
  </si>
  <si>
    <t>17-18/05/2019</t>
  </si>
  <si>
    <t>18-19/05/2019</t>
  </si>
  <si>
    <t>19-20/05/2019</t>
  </si>
  <si>
    <t>20-21/05/2019</t>
  </si>
  <si>
    <t>21-22/05/2019</t>
  </si>
  <si>
    <t>22-23/05/2016</t>
  </si>
  <si>
    <t>23-24/05/2019</t>
  </si>
  <si>
    <t>24-25/05/2019</t>
  </si>
  <si>
    <t>25-26/05/2019</t>
  </si>
  <si>
    <t>26-27/05/2019</t>
  </si>
  <si>
    <t>27-28/05/2019</t>
  </si>
  <si>
    <t>28-29/05/2019</t>
  </si>
  <si>
    <t>29-30/05/2019</t>
  </si>
  <si>
    <t>30-31/05/2019</t>
  </si>
  <si>
    <t>31/05-01/06/2019</t>
  </si>
  <si>
    <t>07-08/06/2019</t>
  </si>
  <si>
    <t>06-07/06/2019</t>
  </si>
  <si>
    <t>05-06/06/2019</t>
  </si>
  <si>
    <t>04-05/06/2019</t>
  </si>
  <si>
    <t>03-04/06/2019</t>
  </si>
  <si>
    <t>02-03/06/2019</t>
  </si>
  <si>
    <t>01-02/06/2019</t>
  </si>
  <si>
    <t>08-09/06/2019</t>
  </si>
  <si>
    <t>09-10/06/2019</t>
  </si>
  <si>
    <t>10-11/06/2019</t>
  </si>
  <si>
    <t>11-12/06/2019</t>
  </si>
  <si>
    <t>12-13/06/2019</t>
  </si>
  <si>
    <t>13-14/06/2019</t>
  </si>
  <si>
    <t>14-15/06/2019</t>
  </si>
  <si>
    <t>15-16/06/2019</t>
  </si>
  <si>
    <t>16-17/06/2019</t>
  </si>
  <si>
    <t>17-18/06/2019</t>
  </si>
  <si>
    <t>18-19/06/2019</t>
  </si>
  <si>
    <t>19-20/06/2019</t>
  </si>
  <si>
    <t>20-21/06/2019</t>
  </si>
  <si>
    <t>21-22/06/2019</t>
  </si>
  <si>
    <t>22-23/06/2019</t>
  </si>
  <si>
    <t>23-24/06/2019</t>
  </si>
  <si>
    <t>24-25/06/2019</t>
  </si>
  <si>
    <t>25-26/06/2019</t>
  </si>
  <si>
    <t>27-28/06/2019</t>
  </si>
  <si>
    <t>26-27/06/2019</t>
  </si>
  <si>
    <t>28-29/06/2019</t>
  </si>
  <si>
    <t>29-30/06/2019</t>
  </si>
  <si>
    <t>30/6-01/07/2019</t>
  </si>
  <si>
    <t>05-06/07/2019</t>
  </si>
  <si>
    <t>04-05/07/2019</t>
  </si>
  <si>
    <t>03-04/07/2019</t>
  </si>
  <si>
    <t>02-03/07/2019</t>
  </si>
  <si>
    <t>01-02/07/2019</t>
  </si>
  <si>
    <t>06-07/07/2019</t>
  </si>
  <si>
    <t>07-08/07/2019</t>
  </si>
  <si>
    <t>08-09/07/2019</t>
  </si>
  <si>
    <t>09-10/07/2019</t>
  </si>
  <si>
    <t>10-11/07/2019</t>
  </si>
  <si>
    <t>11-12/07/2019</t>
  </si>
  <si>
    <t>12-13/07/2019</t>
  </si>
  <si>
    <t>13-14/07/2019</t>
  </si>
  <si>
    <t>14-15/07/2019</t>
  </si>
  <si>
    <t>15-16/07/2019</t>
  </si>
  <si>
    <t>17-18/07/2019</t>
  </si>
  <si>
    <t>16-17/07/2019</t>
  </si>
  <si>
    <t>18-19/07/2019</t>
  </si>
  <si>
    <t>19-20/07/2019</t>
  </si>
  <si>
    <t>20-21/07/2019</t>
  </si>
  <si>
    <t>21-22/07/2019</t>
  </si>
  <si>
    <t>22-23/07/2019</t>
  </si>
  <si>
    <t>23-24/072/019</t>
  </si>
  <si>
    <t>24-25/07/2019</t>
  </si>
  <si>
    <t>25-26/07/2019</t>
  </si>
  <si>
    <t>26-27/07/2019</t>
  </si>
  <si>
    <t>27-28/07/2019</t>
  </si>
  <si>
    <t>28-29/07/2019</t>
  </si>
  <si>
    <t>29-30/07/2019</t>
  </si>
  <si>
    <t>30-31/07/2019</t>
  </si>
  <si>
    <t>31/07-01/08/2019</t>
  </si>
  <si>
    <t>09-10/08/2019</t>
  </si>
  <si>
    <t>08-09/08/2019</t>
  </si>
  <si>
    <t>07-08/08/2019</t>
  </si>
  <si>
    <t>06-07/08/2019</t>
  </si>
  <si>
    <t>05-06/08/2019</t>
  </si>
  <si>
    <t>04-05/08/2019</t>
  </si>
  <si>
    <t>03-04/08/2019</t>
  </si>
  <si>
    <t>02-03/08/2019</t>
  </si>
  <si>
    <t>01-02/08/2019</t>
  </si>
  <si>
    <t>10-11/08/2019</t>
  </si>
  <si>
    <t>11-12/08/2019</t>
  </si>
  <si>
    <t>12-13/08/2019</t>
  </si>
  <si>
    <t>13-14/08/2019</t>
  </si>
  <si>
    <t>14-15/08/2019</t>
  </si>
  <si>
    <t>15-16/08/2019</t>
  </si>
  <si>
    <t>16-17/08/2019</t>
  </si>
  <si>
    <t>17-18/08/2019</t>
  </si>
  <si>
    <t>18-19/08/2019</t>
  </si>
  <si>
    <t>19-20/08/2019</t>
  </si>
  <si>
    <t>20-21/08/2019</t>
  </si>
  <si>
    <t>21-22/08/2019</t>
  </si>
  <si>
    <t>22-23/08/2019</t>
  </si>
  <si>
    <t>23-24/08/2019</t>
  </si>
  <si>
    <t>24-25/08/2019</t>
  </si>
  <si>
    <t>25-26/08/2019</t>
  </si>
  <si>
    <t>26-27/08/2019</t>
  </si>
  <si>
    <t>27-28/08/2019</t>
  </si>
  <si>
    <t>28-29/08/2019</t>
  </si>
  <si>
    <t>29-30/08/2019</t>
  </si>
  <si>
    <t>30-31/08/2019</t>
  </si>
  <si>
    <t>31/08-01/09/2019</t>
  </si>
  <si>
    <t>06-07/09/2019</t>
  </si>
  <si>
    <t>05-06/09/2019</t>
  </si>
  <si>
    <t>04-05/09/2019</t>
  </si>
  <si>
    <t>03-04/09/2019</t>
  </si>
  <si>
    <t>02-03/09/2019</t>
  </si>
  <si>
    <t>01-02/09/2019</t>
  </si>
  <si>
    <t>07-08/09/2019</t>
  </si>
  <si>
    <t>09-10/09/2019</t>
  </si>
  <si>
    <t>10-11/09/2019</t>
  </si>
  <si>
    <t>11-12/09/2019</t>
  </si>
  <si>
    <t>12-13/09/2019</t>
  </si>
  <si>
    <t>13-14/09/2019</t>
  </si>
  <si>
    <t>08-09/09/2019</t>
  </si>
  <si>
    <t>14-15/09/2019</t>
  </si>
  <si>
    <t>15-16/09/2019</t>
  </si>
  <si>
    <t>16-17/09/2019</t>
  </si>
  <si>
    <t>17-18/09/2019</t>
  </si>
  <si>
    <t>18-19/09/2019</t>
  </si>
  <si>
    <t>19-20/09/2019</t>
  </si>
  <si>
    <t>20-21/09/2019</t>
  </si>
  <si>
    <t>21-22/09/2019</t>
  </si>
  <si>
    <t>22-23/09/2019</t>
  </si>
  <si>
    <t>23-24/09/2019</t>
  </si>
  <si>
    <t>24-25/09/2019</t>
  </si>
  <si>
    <t>25-26/09/2019</t>
  </si>
  <si>
    <t>26-27/09/2019</t>
  </si>
  <si>
    <t>27-28/09/2019</t>
  </si>
  <si>
    <t>28-29/09/2019</t>
  </si>
  <si>
    <t>29-30/09/2019</t>
  </si>
  <si>
    <t>30/09-01/10/2019</t>
  </si>
  <si>
    <t>04-05/10/2019</t>
  </si>
  <si>
    <t>03-04/10/2019</t>
  </si>
  <si>
    <t>02-03/10/2019</t>
  </si>
  <si>
    <t>01-02/10/2019</t>
  </si>
  <si>
    <t>05-06/10/2019</t>
  </si>
  <si>
    <t>06-07/10/2019</t>
  </si>
  <si>
    <t>07-08/10/2019</t>
  </si>
  <si>
    <t>08-09/10/2019</t>
  </si>
  <si>
    <t>09-10/10/2019</t>
  </si>
  <si>
    <t>11-12/10/2019</t>
  </si>
  <si>
    <t>12-13/10/2019</t>
  </si>
  <si>
    <t>13-14/10/2019</t>
  </si>
  <si>
    <t>14-15/10/2019</t>
  </si>
  <si>
    <t>15-16/10/2019</t>
  </si>
  <si>
    <t>16-17/10/2019</t>
  </si>
  <si>
    <t>17-18/10/2019</t>
  </si>
  <si>
    <t>18-19/10/2019</t>
  </si>
  <si>
    <t>19-20/10/2019</t>
  </si>
  <si>
    <t>20-21/10/2019</t>
  </si>
  <si>
    <t>21-22/10/2019</t>
  </si>
  <si>
    <t>22-23/10/2019</t>
  </si>
  <si>
    <t>23-24/10/2019</t>
  </si>
  <si>
    <t>24-25/10/2019</t>
  </si>
  <si>
    <t>25-26/10/2019</t>
  </si>
  <si>
    <t>26-27/10/2019</t>
  </si>
  <si>
    <t>27-28/10/2019</t>
  </si>
  <si>
    <t>28-29/10/2019</t>
  </si>
  <si>
    <t>29-30/10/2019</t>
  </si>
  <si>
    <t>30-31/10/2019</t>
  </si>
  <si>
    <t>31/10-01/11/2019</t>
  </si>
  <si>
    <t>08-09/11/2019</t>
  </si>
  <si>
    <t>07-08/11/2019</t>
  </si>
  <si>
    <t>06-07/11/2019</t>
  </si>
  <si>
    <t>05-06/11/2019</t>
  </si>
  <si>
    <t>04-05/11/2019</t>
  </si>
  <si>
    <t>03-04/11/2019</t>
  </si>
  <si>
    <t>02-03/11/2019</t>
  </si>
  <si>
    <t>01-02/11/2019</t>
  </si>
  <si>
    <t>09-10/11/2019</t>
  </si>
  <si>
    <t>10-11/11/2019</t>
  </si>
  <si>
    <t>11-12/11/2019</t>
  </si>
  <si>
    <t>12-13/11/2019</t>
  </si>
  <si>
    <t>13-14/11/2019</t>
  </si>
  <si>
    <t>14-15/11/2019</t>
  </si>
  <si>
    <t>15-16/11/2019</t>
  </si>
  <si>
    <t>16-17/11/2019</t>
  </si>
  <si>
    <t>17-18/11/2019</t>
  </si>
  <si>
    <t>18-19/11/2019</t>
  </si>
  <si>
    <t>19-20/11/2019</t>
  </si>
  <si>
    <t>21-22/11/2019</t>
  </si>
  <si>
    <t>22-23/11/2019</t>
  </si>
  <si>
    <t>20-21/11/2019</t>
  </si>
  <si>
    <t>23-24/11/2019</t>
  </si>
  <si>
    <t>24-25/11/2019</t>
  </si>
  <si>
    <t>25-26/11/2019</t>
  </si>
  <si>
    <t>26-27/11/2019</t>
  </si>
  <si>
    <t>27-28/11/2019</t>
  </si>
  <si>
    <t>28-29/11/2019</t>
  </si>
  <si>
    <t>29-30/11/2019</t>
  </si>
  <si>
    <t>30/11-01/12/2019</t>
  </si>
  <si>
    <t>06-07/12/2019</t>
  </si>
  <si>
    <t>05-06/12/2019</t>
  </si>
  <si>
    <t>04-05/12/2019</t>
  </si>
  <si>
    <t>03-04/12/2019</t>
  </si>
  <si>
    <t>02-03/12/2019</t>
  </si>
  <si>
    <t>01-02/12/2019</t>
  </si>
  <si>
    <t>07-08/12/2019</t>
  </si>
  <si>
    <t>08-09/12/2019</t>
  </si>
  <si>
    <t>10-09/12/2019</t>
  </si>
  <si>
    <t>11-12/12/2019</t>
  </si>
  <si>
    <t>09-10/12/2019</t>
  </si>
  <si>
    <t>12-13/12/2019</t>
  </si>
  <si>
    <t>13-14/12/2019</t>
  </si>
  <si>
    <t>14-15/12/2019</t>
  </si>
  <si>
    <t>15-16/12/2019</t>
  </si>
  <si>
    <t>16-17/12/2019</t>
  </si>
  <si>
    <t>17-18/12/2019</t>
  </si>
  <si>
    <t>18-19/12/2019</t>
  </si>
  <si>
    <t>19-20/12/2019</t>
  </si>
  <si>
    <t>20-21/12/2019</t>
  </si>
  <si>
    <t>Februari 2019</t>
  </si>
  <si>
    <t>Maart 2019</t>
  </si>
  <si>
    <t>April 2019</t>
  </si>
  <si>
    <t>Mei 2019</t>
  </si>
  <si>
    <t>Juni 2019</t>
  </si>
  <si>
    <t>Juli 2019</t>
  </si>
  <si>
    <t>Augustus 2019</t>
  </si>
  <si>
    <t>September 2019</t>
  </si>
  <si>
    <t>Oktober 2019</t>
  </si>
  <si>
    <t>November 2019</t>
  </si>
  <si>
    <t>21-22/12/2019</t>
  </si>
  <si>
    <t>22-23/12/2019</t>
  </si>
  <si>
    <t>23-24/12/2019</t>
  </si>
  <si>
    <t>24-25/12/2019</t>
  </si>
  <si>
    <t>25-26/12/2019</t>
  </si>
  <si>
    <t>26-27/12/2019</t>
  </si>
  <si>
    <t>27-28/12/2019</t>
  </si>
  <si>
    <t>28-29/12/2019</t>
  </si>
  <si>
    <t>30-31/12/2019</t>
  </si>
  <si>
    <t>29-30/12/2019</t>
  </si>
  <si>
    <t>31/12-01/01/2020</t>
  </si>
  <si>
    <t>December 2019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</si>
</sst>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100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43466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31/12-01/01/2020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Totaal_bewegingen_januari+Totaal_bewegingen_februari+bewegingen_maart+bewegingen_april+bewegingen_mei+bewegingen_juni+bewegingen_juli+Bewegingen_Aug+Bewegingen_sep+bewegingen_oct+bewegingen_nov+bewegingen_Dec</f>
        <v>17285</v>
      </c>
      <c r="C8" s="106">
        <f>Totaal_vertrekken_januari+Totaal_vertrekken_februari+vertrekken_maart+vertrekken_april+Vertrekken_mei+Vertrekken_juni+Vertrekken_juli+Vertrekken_Aug+Vertrekken_sep+Vertrekken_oct+Vertrekken_nov+Vertrekken_Dec</f>
        <v>5296</v>
      </c>
      <c r="D8" s="108">
        <f>Totaal_20_januari+Totaal_20_februari+maart_20+april_20+mei_20+juni_20+juli_20+Aug_20+Sep_20+oct_20+nov_20+Dec_20</f>
        <v>1566</v>
      </c>
      <c r="E8" s="111">
        <f>Totaal_25R_januari+feb_25R+maart_25R+Apr_25R+Mei_25R+Jun_25R+Jul_25R+Aug_25R+Sep_25R+okt_25R+Nov_25R+Dec_25R</f>
        <v>3147</v>
      </c>
      <c r="F8" s="93">
        <f>Totaal_CIV_januari+Totaal_CIV_februari+CIV_maart+CIV_april+CIV_mei+CIV_juni+CIV_juli+CIV_Aug+CIV_Sep+CIV_oct+CIV_nov+CIV_Dec</f>
        <v>544</v>
      </c>
      <c r="G8" s="38">
        <f>Totaal_Meise_jan+Totaal_Meise_feb+Totaal_Meise_maart+Totaal_Meise_Apr+Totaal_Meise_Mei+Totaal_Meise_Jun+Totaal_Meise_Jul+Totaal_Meise_Aug+Totaal_Meise_Sep+Totaal_Meise_Okt+Totaal_Meise_Nov+Totaal_Meise_Dec</f>
        <v>2574</v>
      </c>
      <c r="H8" s="42">
        <f>Totaal_NIK_januari+Totaal_NIK_februari+NIK_maart+NIK_april+NIK_mei+NIK_juni+NIK_juli+NIK_Aug+NIK_Sep+NIK_oct+NIK_nov+NIK_Dec</f>
        <v>447</v>
      </c>
      <c r="I8" s="42">
        <f>Totaal_DEN_januari+Totaal_DEN_februari+DEN_maart+DEN_april+DEN_mei+den_juni+DEN_juli+DEN_Aug+DEN_Sep+DEN_oct+DEN_nov+DEN_Dec</f>
        <v>497</v>
      </c>
      <c r="J8" s="42">
        <f>Totaal_HEL_januari+Totaal_HEL_februari+HEL_maart+HEL_april+Hel_mei+hel_juni+HEL_juli+HEAug+HEL_Sep+HEL_oct+HEL_nov+HEL_Dec</f>
        <v>220</v>
      </c>
      <c r="K8" s="42">
        <f>CIVH_jan+CIVH_feb+CIVH_maart+CIVH_Apr+CIVH_Mei+CIVH_Jun+CIVH_Jul+CIVH_Aug+CIVH_Sep+CIVH_Okt+CIVH_Nov+CIVH_Dec</f>
        <v>481</v>
      </c>
      <c r="L8" s="42">
        <f>BL_jan+BL_feb+BL_maart+BL_Apr+BL_Mei+BL_Jun+BL_Jul+BL_Aug+BL_Sep+BL_Okt+BL_Nov+BL_Dec</f>
        <v>38</v>
      </c>
      <c r="M8" s="42">
        <f>Totaal_HUL_januari+Totaal_HUL_februari+HUL_maart+HUL_april+HUL_mei+hul_juni+HUL_juli+HUL_Aug+HUL_Sep+HUL_oct+HUL_nov+HUL_Dec</f>
        <v>873</v>
      </c>
      <c r="N8" s="42">
        <f>Totaal_other_januari+Totaal_other_februari+other_maart+other_april+other_mei+other_juni+other_juli+other_Aug+other_Sep+Other_oct+Other_nov+Other_Dec</f>
        <v>45</v>
      </c>
      <c r="O8" s="61">
        <f>Totaal_25L_januari+Totaal_25L_februari+maart_25L+april_25L+mei_25L+juni_25L+juli_25L+Aug_25L+Sep_25L+OCt_25L+Nov_25L+Dec_25L</f>
        <v>105</v>
      </c>
      <c r="P8" s="76">
        <f>Totaal_02_januari+Totaal_02_februari+maart_02+april_02+Mei_02+juni_02+juli_02+Aug_02+Sep_02+oct_02+Nov_02+Dec_02</f>
        <v>0</v>
      </c>
      <c r="Q8" s="65">
        <f>Totaal_07R_januari+Totaal_07R_februari+maart_07R+april_07R+mei_07R+juni_07R+juli_07R+Aug_07R+Sep_07R+oct_07R+Nov_07R+Dec_07R</f>
        <v>74</v>
      </c>
      <c r="R8" s="71">
        <f>Totaal_07L_januari+Totaal_07L_februari+maart_07L+april_07L+mei_07L+juni_07L+juli_07L+Aug_07L+Sep_07L+oct_07L+Nov_07L+Dec_07L</f>
        <v>400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364</v>
      </c>
      <c r="D9" s="105">
        <f aca="true" t="shared" si="0" ref="D9:R9">D8/$C$8</f>
        <v>0.2956948640483384</v>
      </c>
      <c r="E9" s="105">
        <f t="shared" si="0"/>
        <v>0.5942220543806647</v>
      </c>
      <c r="F9" s="105">
        <f t="shared" si="0"/>
        <v>0.1027190332326284</v>
      </c>
      <c r="G9" s="105">
        <f t="shared" si="0"/>
        <v>0.4860271903323263</v>
      </c>
      <c r="H9" s="105">
        <f t="shared" si="0"/>
        <v>0.08440332326283988</v>
      </c>
      <c r="I9" s="105">
        <f t="shared" si="0"/>
        <v>0.09384441087613293</v>
      </c>
      <c r="J9" s="105">
        <f t="shared" si="0"/>
        <v>0.04154078549848943</v>
      </c>
      <c r="K9" s="105">
        <f t="shared" si="0"/>
        <v>0.09082326283987915</v>
      </c>
      <c r="L9" s="105">
        <f t="shared" si="0"/>
        <v>0.007175226586102719</v>
      </c>
      <c r="M9" s="105">
        <f t="shared" si="0"/>
        <v>0.16484138972809667</v>
      </c>
      <c r="N9" s="105">
        <f t="shared" si="0"/>
        <v>0.008496978851963747</v>
      </c>
      <c r="O9" s="105">
        <f t="shared" si="0"/>
        <v>0.01982628398791541</v>
      </c>
      <c r="P9" s="105">
        <f t="shared" si="0"/>
        <v>0</v>
      </c>
      <c r="Q9" s="105">
        <f t="shared" si="0"/>
        <v>0.013972809667673716</v>
      </c>
      <c r="R9" s="105">
        <f t="shared" si="0"/>
        <v>0.0755287009063444</v>
      </c>
    </row>
    <row r="10" spans="1:18" ht="14.25" thickBot="1" thickTop="1">
      <c r="A10" s="123" t="s">
        <v>4</v>
      </c>
      <c r="B10" s="124">
        <f>B8/C9</f>
        <v>47.48626373626374</v>
      </c>
      <c r="C10" s="124">
        <f>C8/$C9</f>
        <v>14.54945054945055</v>
      </c>
      <c r="D10" s="124">
        <f aca="true" t="shared" si="1" ref="D10:P10">D8/$C9</f>
        <v>4.302197802197802</v>
      </c>
      <c r="E10" s="124">
        <f t="shared" si="1"/>
        <v>8.645604395604396</v>
      </c>
      <c r="F10" s="124">
        <f t="shared" si="1"/>
        <v>1.4945054945054945</v>
      </c>
      <c r="G10" s="124">
        <f t="shared" si="1"/>
        <v>7.071428571428571</v>
      </c>
      <c r="H10" s="124">
        <f t="shared" si="1"/>
        <v>1.228021978021978</v>
      </c>
      <c r="I10" s="124">
        <f t="shared" si="1"/>
        <v>1.3653846153846154</v>
      </c>
      <c r="J10" s="124">
        <f t="shared" si="1"/>
        <v>0.6043956043956044</v>
      </c>
      <c r="K10" s="124">
        <f t="shared" si="1"/>
        <v>1.3214285714285714</v>
      </c>
      <c r="L10" s="124">
        <f>L8/$C9</f>
        <v>0.1043956043956044</v>
      </c>
      <c r="M10" s="124">
        <f t="shared" si="1"/>
        <v>2.3983516483516483</v>
      </c>
      <c r="N10" s="124">
        <f t="shared" si="1"/>
        <v>0.12362637362637363</v>
      </c>
      <c r="O10" s="124">
        <f t="shared" si="1"/>
        <v>0.28846153846153844</v>
      </c>
      <c r="P10" s="124">
        <f t="shared" si="1"/>
        <v>0</v>
      </c>
      <c r="Q10" s="124">
        <f>Q8/$C9</f>
        <v>0.2032967032967033</v>
      </c>
      <c r="R10" s="124">
        <f>R8/$C9</f>
        <v>1.098901098901099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6"/>
      <c r="C1" s="54"/>
      <c r="D1" s="54" t="s">
        <v>92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8"/>
    </row>
    <row r="6" spans="1:19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1685</v>
      </c>
      <c r="C8" s="7">
        <f t="shared" si="0"/>
        <v>471</v>
      </c>
      <c r="D8" s="47">
        <f t="shared" si="0"/>
        <v>170</v>
      </c>
      <c r="E8" s="32">
        <f t="shared" si="0"/>
        <v>264</v>
      </c>
      <c r="F8" s="35">
        <f t="shared" si="0"/>
        <v>42</v>
      </c>
      <c r="G8" s="38">
        <f t="shared" si="0"/>
        <v>212</v>
      </c>
      <c r="H8" s="42">
        <f t="shared" si="0"/>
        <v>34</v>
      </c>
      <c r="I8" s="42">
        <f t="shared" si="0"/>
        <v>43</v>
      </c>
      <c r="J8" s="42">
        <f t="shared" si="0"/>
        <v>20</v>
      </c>
      <c r="K8" s="42">
        <f>SUM(K12:K47)</f>
        <v>43</v>
      </c>
      <c r="L8" s="42">
        <f>SUM(L12:L47)</f>
        <v>2</v>
      </c>
      <c r="M8" s="42">
        <f t="shared" si="0"/>
        <v>78</v>
      </c>
      <c r="N8" s="42">
        <f t="shared" si="0"/>
        <v>2</v>
      </c>
      <c r="O8" s="61">
        <f t="shared" si="0"/>
        <v>8</v>
      </c>
      <c r="P8" s="76">
        <f t="shared" si="0"/>
        <v>0</v>
      </c>
      <c r="Q8" s="65">
        <f t="shared" si="0"/>
        <v>10</v>
      </c>
      <c r="R8" s="71">
        <f t="shared" si="0"/>
        <v>19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0.3609341825902335</v>
      </c>
      <c r="E9" s="33">
        <f t="shared" si="1"/>
        <v>0.5605095541401274</v>
      </c>
      <c r="F9" s="36">
        <f t="shared" si="1"/>
        <v>0.08917197452229299</v>
      </c>
      <c r="G9" s="39">
        <f t="shared" si="1"/>
        <v>0.45010615711252655</v>
      </c>
      <c r="H9" s="43">
        <f t="shared" si="1"/>
        <v>0.07218683651804671</v>
      </c>
      <c r="I9" s="43">
        <f t="shared" si="1"/>
        <v>0.09129511677282377</v>
      </c>
      <c r="J9" s="43">
        <f t="shared" si="1"/>
        <v>0.04246284501061571</v>
      </c>
      <c r="K9" s="43">
        <f t="shared" si="1"/>
        <v>0.09129511677282377</v>
      </c>
      <c r="L9" s="43">
        <f t="shared" si="1"/>
        <v>0.004246284501061571</v>
      </c>
      <c r="M9" s="43">
        <f t="shared" si="1"/>
        <v>0.16560509554140126</v>
      </c>
      <c r="N9" s="43">
        <f t="shared" si="1"/>
        <v>0.004246284501061571</v>
      </c>
      <c r="O9" s="62">
        <f t="shared" si="1"/>
        <v>0.016985138004246284</v>
      </c>
      <c r="P9" s="77">
        <f t="shared" si="1"/>
        <v>0</v>
      </c>
      <c r="Q9" s="66">
        <f t="shared" si="1"/>
        <v>0.021231422505307854</v>
      </c>
      <c r="R9" s="72">
        <f t="shared" si="1"/>
        <v>0.040339702760084924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56.166666666666664</v>
      </c>
      <c r="C10" s="9">
        <f>C8/C9</f>
        <v>15.7</v>
      </c>
      <c r="D10" s="49">
        <f aca="true" t="shared" si="2" ref="D10:R10">D8/$C$9</f>
        <v>5.666666666666667</v>
      </c>
      <c r="E10" s="34">
        <f t="shared" si="2"/>
        <v>8.8</v>
      </c>
      <c r="F10" s="37">
        <f t="shared" si="2"/>
        <v>1.4</v>
      </c>
      <c r="G10" s="40">
        <f t="shared" si="2"/>
        <v>7.066666666666666</v>
      </c>
      <c r="H10" s="44">
        <f t="shared" si="2"/>
        <v>1.1333333333333333</v>
      </c>
      <c r="I10" s="44">
        <f t="shared" si="2"/>
        <v>1.4333333333333333</v>
      </c>
      <c r="J10" s="44">
        <f t="shared" si="2"/>
        <v>0.6666666666666666</v>
      </c>
      <c r="K10" s="44">
        <f t="shared" si="2"/>
        <v>1.4333333333333333</v>
      </c>
      <c r="L10" s="44">
        <f t="shared" si="2"/>
        <v>0.06666666666666667</v>
      </c>
      <c r="M10" s="44">
        <f t="shared" si="2"/>
        <v>2.6</v>
      </c>
      <c r="N10" s="44">
        <f t="shared" si="2"/>
        <v>0.06666666666666667</v>
      </c>
      <c r="O10" s="63">
        <f t="shared" si="2"/>
        <v>0.26666666666666666</v>
      </c>
      <c r="P10" s="78">
        <f t="shared" si="2"/>
        <v>0</v>
      </c>
      <c r="Q10" s="67">
        <f t="shared" si="2"/>
        <v>0.3333333333333333</v>
      </c>
      <c r="R10" s="73">
        <f t="shared" si="2"/>
        <v>0.6333333333333333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381</v>
      </c>
      <c r="B12" s="234">
        <v>67</v>
      </c>
      <c r="C12" s="235">
        <v>23</v>
      </c>
      <c r="D12" s="229">
        <v>11</v>
      </c>
      <c r="E12" s="232">
        <v>12</v>
      </c>
      <c r="F12" s="233">
        <v>1</v>
      </c>
      <c r="G12" s="233">
        <v>11</v>
      </c>
      <c r="H12" s="233">
        <v>3</v>
      </c>
      <c r="I12" s="233">
        <v>3</v>
      </c>
      <c r="J12" s="233">
        <v>1</v>
      </c>
      <c r="K12" s="227">
        <v>3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108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380</v>
      </c>
      <c r="B13" s="234">
        <v>32</v>
      </c>
      <c r="C13" s="235">
        <v>4</v>
      </c>
      <c r="D13" s="227">
        <v>0</v>
      </c>
      <c r="E13" s="227">
        <v>4</v>
      </c>
      <c r="F13" s="233">
        <v>0</v>
      </c>
      <c r="G13" s="233">
        <v>4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27">
        <v>4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30" t="s">
        <v>379</v>
      </c>
      <c r="B14" s="234">
        <v>44</v>
      </c>
      <c r="C14" s="235">
        <v>2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2</v>
      </c>
      <c r="P14" s="233">
        <v>0</v>
      </c>
      <c r="Q14" s="233">
        <v>0</v>
      </c>
      <c r="R14" s="233">
        <v>0</v>
      </c>
      <c r="S14" s="236"/>
      <c r="T14" s="237" t="s">
        <v>112</v>
      </c>
      <c r="U14" s="128"/>
      <c r="V14" s="128"/>
      <c r="W14" s="128"/>
    </row>
    <row r="15" spans="1:20" ht="14.25" customHeight="1" thickBot="1" thickTop="1">
      <c r="A15" s="230" t="s">
        <v>378</v>
      </c>
      <c r="B15" s="234">
        <v>47</v>
      </c>
      <c r="C15" s="235">
        <v>10</v>
      </c>
      <c r="D15" s="233">
        <v>0</v>
      </c>
      <c r="E15" s="233">
        <v>10</v>
      </c>
      <c r="F15" s="233">
        <v>1</v>
      </c>
      <c r="G15" s="233">
        <v>9</v>
      </c>
      <c r="H15" s="233">
        <v>0</v>
      </c>
      <c r="I15" s="233">
        <v>2</v>
      </c>
      <c r="J15" s="233">
        <v>0</v>
      </c>
      <c r="K15" s="233">
        <v>0</v>
      </c>
      <c r="L15" s="233">
        <v>1</v>
      </c>
      <c r="M15" s="227">
        <v>6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114</v>
      </c>
    </row>
    <row r="16" spans="1:20" ht="14.25" customHeight="1" thickBot="1" thickTop="1">
      <c r="A16" s="230" t="s">
        <v>377</v>
      </c>
      <c r="B16" s="234">
        <v>62</v>
      </c>
      <c r="C16" s="235">
        <v>23</v>
      </c>
      <c r="D16" s="233">
        <v>9</v>
      </c>
      <c r="E16" s="233">
        <v>14</v>
      </c>
      <c r="F16" s="233">
        <v>3</v>
      </c>
      <c r="G16" s="233">
        <v>11</v>
      </c>
      <c r="H16" s="233">
        <v>2</v>
      </c>
      <c r="I16" s="233">
        <v>2</v>
      </c>
      <c r="J16" s="233">
        <v>2</v>
      </c>
      <c r="K16" s="227">
        <v>3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102</v>
      </c>
    </row>
    <row r="17" spans="1:20" ht="14.25" customHeight="1" thickBot="1" thickTop="1">
      <c r="A17" s="230" t="s">
        <v>376</v>
      </c>
      <c r="B17" s="234">
        <v>63</v>
      </c>
      <c r="C17" s="235">
        <v>21</v>
      </c>
      <c r="D17" s="229">
        <v>10</v>
      </c>
      <c r="E17" s="232">
        <v>11</v>
      </c>
      <c r="F17" s="233">
        <v>2</v>
      </c>
      <c r="G17" s="233">
        <v>9</v>
      </c>
      <c r="H17" s="233">
        <v>2</v>
      </c>
      <c r="I17" s="233">
        <v>2</v>
      </c>
      <c r="J17" s="233">
        <v>1</v>
      </c>
      <c r="K17" s="227">
        <v>1</v>
      </c>
      <c r="L17" s="233">
        <v>0</v>
      </c>
      <c r="M17" s="227">
        <v>2</v>
      </c>
      <c r="N17" s="233">
        <v>1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104</v>
      </c>
    </row>
    <row r="18" spans="1:20" ht="14.25" customHeight="1" thickBot="1" thickTop="1">
      <c r="A18" s="230" t="s">
        <v>375</v>
      </c>
      <c r="B18" s="234">
        <v>61</v>
      </c>
      <c r="C18" s="235">
        <v>24</v>
      </c>
      <c r="D18" s="229">
        <v>11</v>
      </c>
      <c r="E18" s="232">
        <v>13</v>
      </c>
      <c r="F18" s="233">
        <v>2</v>
      </c>
      <c r="G18" s="233">
        <v>11</v>
      </c>
      <c r="H18" s="233">
        <v>2</v>
      </c>
      <c r="I18" s="233">
        <v>2</v>
      </c>
      <c r="J18" s="233">
        <v>1</v>
      </c>
      <c r="K18" s="227">
        <v>2</v>
      </c>
      <c r="L18" s="233">
        <v>0</v>
      </c>
      <c r="M18" s="227">
        <v>4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106</v>
      </c>
    </row>
    <row r="19" spans="1:22" ht="14.25" customHeight="1" thickBot="1" thickTop="1">
      <c r="A19" s="230" t="s">
        <v>374</v>
      </c>
      <c r="B19" s="234">
        <v>67</v>
      </c>
      <c r="C19" s="235">
        <v>22</v>
      </c>
      <c r="D19" s="229">
        <v>12</v>
      </c>
      <c r="E19" s="232">
        <v>10</v>
      </c>
      <c r="F19" s="233">
        <v>2</v>
      </c>
      <c r="G19" s="233">
        <v>8</v>
      </c>
      <c r="H19" s="233">
        <v>1</v>
      </c>
      <c r="I19" s="233">
        <v>2</v>
      </c>
      <c r="J19" s="233">
        <v>2</v>
      </c>
      <c r="K19" s="227">
        <v>2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108</v>
      </c>
      <c r="U19" s="128"/>
      <c r="V19" s="128"/>
    </row>
    <row r="20" spans="1:20" ht="14.25" customHeight="1" thickBot="1" thickTop="1">
      <c r="A20" s="230" t="s">
        <v>373</v>
      </c>
      <c r="B20" s="234">
        <v>40</v>
      </c>
      <c r="C20" s="235">
        <v>7</v>
      </c>
      <c r="D20" s="233">
        <v>7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110</v>
      </c>
    </row>
    <row r="21" spans="1:20" ht="14.25" customHeight="1" thickBot="1" thickTop="1">
      <c r="A21" s="230" t="s">
        <v>372</v>
      </c>
      <c r="B21" s="234">
        <v>50</v>
      </c>
      <c r="C21" s="235">
        <v>4</v>
      </c>
      <c r="D21" s="233">
        <v>0</v>
      </c>
      <c r="E21" s="227">
        <v>1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27">
        <v>1</v>
      </c>
      <c r="N21" s="233">
        <v>0</v>
      </c>
      <c r="O21" s="229">
        <v>3</v>
      </c>
      <c r="P21" s="233">
        <v>0</v>
      </c>
      <c r="Q21" s="233">
        <v>0</v>
      </c>
      <c r="R21" s="233">
        <v>0</v>
      </c>
      <c r="S21" s="236"/>
      <c r="T21" s="237" t="s">
        <v>112</v>
      </c>
    </row>
    <row r="22" spans="1:22" ht="14.25" customHeight="1" thickBot="1" thickTop="1">
      <c r="A22" s="230" t="s">
        <v>371</v>
      </c>
      <c r="B22" s="234">
        <v>51</v>
      </c>
      <c r="C22" s="235">
        <v>14</v>
      </c>
      <c r="D22" s="233">
        <v>0</v>
      </c>
      <c r="E22" s="227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27">
        <v>14</v>
      </c>
      <c r="S22" s="236"/>
      <c r="T22" s="237" t="s">
        <v>114</v>
      </c>
      <c r="U22" s="128"/>
      <c r="V22" s="128"/>
    </row>
    <row r="23" spans="1:22" ht="14.25" customHeight="1" thickBot="1" thickTop="1">
      <c r="A23" s="230" t="s">
        <v>370</v>
      </c>
      <c r="B23" s="234">
        <v>73</v>
      </c>
      <c r="C23" s="235">
        <v>23</v>
      </c>
      <c r="D23" s="252">
        <v>12</v>
      </c>
      <c r="E23" s="232">
        <v>11</v>
      </c>
      <c r="F23" s="233">
        <v>2</v>
      </c>
      <c r="G23" s="233">
        <v>9</v>
      </c>
      <c r="H23" s="233">
        <v>1</v>
      </c>
      <c r="I23" s="233">
        <v>2</v>
      </c>
      <c r="J23" s="233">
        <v>1</v>
      </c>
      <c r="K23" s="227">
        <v>2</v>
      </c>
      <c r="L23" s="233">
        <v>0</v>
      </c>
      <c r="M23" s="227">
        <v>3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102</v>
      </c>
      <c r="U23" s="128"/>
      <c r="V23" s="128"/>
    </row>
    <row r="24" spans="1:20" ht="14.25" customHeight="1" thickBot="1" thickTop="1">
      <c r="A24" s="230" t="s">
        <v>369</v>
      </c>
      <c r="B24" s="234">
        <v>72</v>
      </c>
      <c r="C24" s="235">
        <v>23</v>
      </c>
      <c r="D24" s="227">
        <v>0</v>
      </c>
      <c r="E24" s="232">
        <v>19</v>
      </c>
      <c r="F24" s="233">
        <v>3</v>
      </c>
      <c r="G24" s="233">
        <v>16</v>
      </c>
      <c r="H24" s="233">
        <v>1</v>
      </c>
      <c r="I24" s="233">
        <v>2</v>
      </c>
      <c r="J24" s="233">
        <v>1</v>
      </c>
      <c r="K24" s="227">
        <v>2</v>
      </c>
      <c r="L24" s="233">
        <v>0</v>
      </c>
      <c r="M24" s="227">
        <v>10</v>
      </c>
      <c r="N24" s="233">
        <v>0</v>
      </c>
      <c r="O24" s="233">
        <v>0</v>
      </c>
      <c r="P24" s="233">
        <v>0</v>
      </c>
      <c r="Q24" s="227">
        <v>2</v>
      </c>
      <c r="R24" s="227">
        <v>2</v>
      </c>
      <c r="S24" s="236"/>
      <c r="T24" s="237" t="s">
        <v>104</v>
      </c>
    </row>
    <row r="25" spans="1:22" ht="14.25" customHeight="1" thickBot="1" thickTop="1">
      <c r="A25" s="230" t="s">
        <v>368</v>
      </c>
      <c r="B25" s="234">
        <v>64</v>
      </c>
      <c r="C25" s="235">
        <v>23</v>
      </c>
      <c r="D25" s="229">
        <v>8</v>
      </c>
      <c r="E25" s="232">
        <v>15</v>
      </c>
      <c r="F25" s="233">
        <v>3</v>
      </c>
      <c r="G25" s="233">
        <v>12</v>
      </c>
      <c r="H25" s="233">
        <v>2</v>
      </c>
      <c r="I25" s="233">
        <v>2</v>
      </c>
      <c r="J25" s="233">
        <v>1</v>
      </c>
      <c r="K25" s="227">
        <v>4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106</v>
      </c>
      <c r="U25" s="128"/>
      <c r="V25" s="128"/>
    </row>
    <row r="26" spans="1:20" ht="14.25" customHeight="1" thickBot="1" thickTop="1">
      <c r="A26" s="230" t="s">
        <v>367</v>
      </c>
      <c r="B26" s="234">
        <v>66</v>
      </c>
      <c r="C26" s="235">
        <v>22</v>
      </c>
      <c r="D26" s="227">
        <v>0</v>
      </c>
      <c r="E26" s="232">
        <v>22</v>
      </c>
      <c r="F26" s="233">
        <v>5</v>
      </c>
      <c r="G26" s="233">
        <v>17</v>
      </c>
      <c r="H26" s="233">
        <v>1</v>
      </c>
      <c r="I26" s="233">
        <v>2</v>
      </c>
      <c r="J26" s="233">
        <v>1</v>
      </c>
      <c r="K26" s="227">
        <v>1</v>
      </c>
      <c r="L26" s="233">
        <v>0</v>
      </c>
      <c r="M26" s="227">
        <v>12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108</v>
      </c>
    </row>
    <row r="27" spans="1:23" ht="14.25" customHeight="1" thickBot="1" thickTop="1">
      <c r="A27" s="230" t="s">
        <v>366</v>
      </c>
      <c r="B27" s="234">
        <v>31</v>
      </c>
      <c r="C27" s="235">
        <v>4</v>
      </c>
      <c r="D27" s="233">
        <v>4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110</v>
      </c>
      <c r="U27" s="128"/>
      <c r="V27" s="128"/>
      <c r="W27" s="128"/>
    </row>
    <row r="28" spans="1:23" ht="14.25" customHeight="1" thickBot="1" thickTop="1">
      <c r="A28" s="230" t="s">
        <v>365</v>
      </c>
      <c r="B28" s="234">
        <v>46</v>
      </c>
      <c r="C28" s="235">
        <v>4</v>
      </c>
      <c r="D28" s="233">
        <v>0</v>
      </c>
      <c r="E28" s="227">
        <v>1</v>
      </c>
      <c r="F28" s="233">
        <v>0</v>
      </c>
      <c r="G28" s="233">
        <v>1</v>
      </c>
      <c r="H28" s="233">
        <v>0</v>
      </c>
      <c r="I28" s="233">
        <v>1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29">
        <v>3</v>
      </c>
      <c r="P28" s="233">
        <v>0</v>
      </c>
      <c r="Q28" s="233">
        <v>0</v>
      </c>
      <c r="R28" s="233">
        <v>0</v>
      </c>
      <c r="S28" s="236"/>
      <c r="T28" s="237" t="s">
        <v>112</v>
      </c>
      <c r="U28" s="128"/>
      <c r="V28" s="128"/>
      <c r="W28" s="128"/>
    </row>
    <row r="29" spans="1:22" ht="14.25" customHeight="1" thickBot="1" thickTop="1">
      <c r="A29" s="230" t="s">
        <v>363</v>
      </c>
      <c r="B29" s="234">
        <v>48</v>
      </c>
      <c r="C29" s="235">
        <v>11</v>
      </c>
      <c r="D29" s="233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27">
        <v>8</v>
      </c>
      <c r="R29" s="227">
        <v>3</v>
      </c>
      <c r="S29" s="236"/>
      <c r="T29" s="237" t="s">
        <v>114</v>
      </c>
      <c r="U29" s="128"/>
      <c r="V29" s="128"/>
    </row>
    <row r="30" spans="1:20" ht="14.25" customHeight="1" thickBot="1" thickTop="1">
      <c r="A30" s="230" t="s">
        <v>362</v>
      </c>
      <c r="B30" s="234">
        <v>66</v>
      </c>
      <c r="C30" s="235">
        <v>26</v>
      </c>
      <c r="D30" s="229">
        <v>11</v>
      </c>
      <c r="E30" s="232">
        <v>15</v>
      </c>
      <c r="F30" s="233">
        <v>2</v>
      </c>
      <c r="G30" s="233">
        <v>13</v>
      </c>
      <c r="H30" s="233">
        <v>3</v>
      </c>
      <c r="I30" s="233">
        <v>3</v>
      </c>
      <c r="J30" s="233">
        <v>1</v>
      </c>
      <c r="K30" s="227">
        <v>2</v>
      </c>
      <c r="L30" s="233">
        <v>0</v>
      </c>
      <c r="M30" s="227">
        <v>3</v>
      </c>
      <c r="N30" s="233">
        <v>1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102</v>
      </c>
    </row>
    <row r="31" spans="1:20" ht="14.25" customHeight="1" thickBot="1" thickTop="1">
      <c r="A31" s="230" t="s">
        <v>361</v>
      </c>
      <c r="B31" s="234">
        <v>64</v>
      </c>
      <c r="C31" s="235">
        <v>20</v>
      </c>
      <c r="D31" s="229">
        <v>9</v>
      </c>
      <c r="E31" s="232">
        <v>11</v>
      </c>
      <c r="F31" s="233">
        <v>1</v>
      </c>
      <c r="G31" s="233">
        <v>10</v>
      </c>
      <c r="H31" s="233">
        <v>1</v>
      </c>
      <c r="I31" s="233">
        <v>2</v>
      </c>
      <c r="J31" s="233">
        <v>1</v>
      </c>
      <c r="K31" s="227">
        <v>3</v>
      </c>
      <c r="L31" s="233">
        <v>0</v>
      </c>
      <c r="M31" s="227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104</v>
      </c>
    </row>
    <row r="32" spans="1:22" ht="14.25" customHeight="1" thickBot="1" thickTop="1">
      <c r="A32" s="230" t="s">
        <v>360</v>
      </c>
      <c r="B32" s="234">
        <v>67</v>
      </c>
      <c r="C32" s="235">
        <v>22</v>
      </c>
      <c r="D32" s="229">
        <v>10</v>
      </c>
      <c r="E32" s="232">
        <v>12</v>
      </c>
      <c r="F32" s="233">
        <v>4</v>
      </c>
      <c r="G32" s="233">
        <v>8</v>
      </c>
      <c r="H32" s="233">
        <v>1</v>
      </c>
      <c r="I32" s="233">
        <v>2</v>
      </c>
      <c r="J32" s="233">
        <v>1</v>
      </c>
      <c r="K32" s="227">
        <v>2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106</v>
      </c>
      <c r="U32" s="128"/>
      <c r="V32" s="128"/>
    </row>
    <row r="33" spans="1:20" ht="14.25" customHeight="1" thickBot="1" thickTop="1">
      <c r="A33" s="230" t="s">
        <v>359</v>
      </c>
      <c r="B33" s="234">
        <v>63</v>
      </c>
      <c r="C33" s="235">
        <v>21</v>
      </c>
      <c r="D33" s="229">
        <v>9</v>
      </c>
      <c r="E33" s="232">
        <v>12</v>
      </c>
      <c r="F33" s="233">
        <v>2</v>
      </c>
      <c r="G33" s="233">
        <v>1</v>
      </c>
      <c r="H33" s="233">
        <v>2</v>
      </c>
      <c r="I33" s="233">
        <v>2</v>
      </c>
      <c r="J33" s="233">
        <v>1</v>
      </c>
      <c r="K33" s="227">
        <v>4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108</v>
      </c>
    </row>
    <row r="34" spans="1:22" ht="14.25" customHeight="1" thickBot="1" thickTop="1">
      <c r="A34" s="230" t="s">
        <v>364</v>
      </c>
      <c r="B34" s="234">
        <v>35</v>
      </c>
      <c r="C34" s="235">
        <v>7</v>
      </c>
      <c r="D34" s="229">
        <v>1</v>
      </c>
      <c r="E34" s="227">
        <v>6</v>
      </c>
      <c r="F34" s="233">
        <v>0</v>
      </c>
      <c r="G34" s="233">
        <v>6</v>
      </c>
      <c r="H34" s="233">
        <v>2</v>
      </c>
      <c r="I34" s="233">
        <v>1</v>
      </c>
      <c r="J34" s="233">
        <v>0</v>
      </c>
      <c r="K34" s="233">
        <v>0</v>
      </c>
      <c r="L34" s="233">
        <v>1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110</v>
      </c>
      <c r="U34" s="128"/>
      <c r="V34" s="128"/>
    </row>
    <row r="35" spans="1:20" ht="14.25" customHeight="1" thickBot="1" thickTop="1">
      <c r="A35" s="147" t="s">
        <v>358</v>
      </c>
      <c r="B35" s="234">
        <v>47</v>
      </c>
      <c r="C35" s="235">
        <v>4</v>
      </c>
      <c r="D35" s="233">
        <v>0</v>
      </c>
      <c r="E35" s="227">
        <v>4</v>
      </c>
      <c r="F35" s="233">
        <v>2</v>
      </c>
      <c r="G35" s="233">
        <v>2</v>
      </c>
      <c r="H35" s="233">
        <v>0</v>
      </c>
      <c r="I35" s="233">
        <v>1</v>
      </c>
      <c r="J35" s="233">
        <v>0</v>
      </c>
      <c r="K35" s="233">
        <v>0</v>
      </c>
      <c r="L35" s="233">
        <v>0</v>
      </c>
      <c r="M35" s="227">
        <v>1</v>
      </c>
      <c r="N35" s="233">
        <v>0</v>
      </c>
      <c r="O35" s="227">
        <v>0</v>
      </c>
      <c r="P35" s="233">
        <v>0</v>
      </c>
      <c r="Q35" s="233">
        <v>0</v>
      </c>
      <c r="R35" s="233">
        <v>0</v>
      </c>
      <c r="S35" s="236"/>
      <c r="T35" s="237" t="s">
        <v>112</v>
      </c>
    </row>
    <row r="36" spans="1:20" ht="14.25" customHeight="1" thickBot="1" thickTop="1">
      <c r="A36" s="147" t="s">
        <v>352</v>
      </c>
      <c r="B36" s="234">
        <v>42</v>
      </c>
      <c r="C36" s="235">
        <v>6</v>
      </c>
      <c r="D36" s="233">
        <v>0</v>
      </c>
      <c r="E36" s="233">
        <v>6</v>
      </c>
      <c r="F36" s="233">
        <v>0</v>
      </c>
      <c r="G36" s="233">
        <v>6</v>
      </c>
      <c r="H36" s="233">
        <v>2</v>
      </c>
      <c r="I36" s="233">
        <v>1</v>
      </c>
      <c r="J36" s="233">
        <v>0</v>
      </c>
      <c r="K36" s="233">
        <v>0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114</v>
      </c>
    </row>
    <row r="37" spans="1:20" ht="14.25" customHeight="1" thickBot="1" thickTop="1">
      <c r="A37" s="147" t="s">
        <v>353</v>
      </c>
      <c r="B37" s="234">
        <v>62</v>
      </c>
      <c r="C37" s="235">
        <v>20</v>
      </c>
      <c r="D37" s="227">
        <v>0</v>
      </c>
      <c r="E37" s="232">
        <v>20</v>
      </c>
      <c r="F37" s="233">
        <v>1</v>
      </c>
      <c r="G37" s="233">
        <v>19</v>
      </c>
      <c r="H37" s="233">
        <v>3</v>
      </c>
      <c r="I37" s="233">
        <v>2</v>
      </c>
      <c r="J37" s="233">
        <v>1</v>
      </c>
      <c r="K37" s="227">
        <v>4</v>
      </c>
      <c r="L37" s="233">
        <v>0</v>
      </c>
      <c r="M37" s="227">
        <v>9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102</v>
      </c>
    </row>
    <row r="38" spans="1:20" ht="14.25" customHeight="1" thickBot="1" thickTop="1">
      <c r="A38" s="230" t="s">
        <v>354</v>
      </c>
      <c r="B38" s="234">
        <v>62</v>
      </c>
      <c r="C38" s="235">
        <v>21</v>
      </c>
      <c r="D38" s="229">
        <v>9</v>
      </c>
      <c r="E38" s="232">
        <v>12</v>
      </c>
      <c r="F38" s="233">
        <v>3</v>
      </c>
      <c r="G38" s="233">
        <v>9</v>
      </c>
      <c r="H38" s="233">
        <v>2</v>
      </c>
      <c r="I38" s="233">
        <v>2</v>
      </c>
      <c r="J38" s="233">
        <v>1</v>
      </c>
      <c r="K38" s="227">
        <v>2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104</v>
      </c>
    </row>
    <row r="39" spans="1:21" ht="14.25" customHeight="1" thickBot="1" thickTop="1">
      <c r="A39" s="230" t="s">
        <v>355</v>
      </c>
      <c r="B39" s="234">
        <v>61</v>
      </c>
      <c r="C39" s="235">
        <v>22</v>
      </c>
      <c r="D39" s="229">
        <v>11</v>
      </c>
      <c r="E39" s="232">
        <v>11</v>
      </c>
      <c r="F39" s="233">
        <v>1</v>
      </c>
      <c r="G39" s="233">
        <v>10</v>
      </c>
      <c r="H39" s="233">
        <v>2</v>
      </c>
      <c r="I39" s="233">
        <v>2</v>
      </c>
      <c r="J39" s="233">
        <v>1</v>
      </c>
      <c r="K39" s="227">
        <v>3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106</v>
      </c>
      <c r="U39" s="128"/>
    </row>
    <row r="40" spans="1:20" ht="14.25" customHeight="1" thickBot="1" thickTop="1">
      <c r="A40" s="230" t="s">
        <v>356</v>
      </c>
      <c r="B40" s="234">
        <v>74</v>
      </c>
      <c r="C40" s="235">
        <v>23</v>
      </c>
      <c r="D40" s="229">
        <v>11</v>
      </c>
      <c r="E40" s="232">
        <v>12</v>
      </c>
      <c r="F40" s="233">
        <v>2</v>
      </c>
      <c r="G40" s="233">
        <v>10</v>
      </c>
      <c r="H40" s="233">
        <v>1</v>
      </c>
      <c r="I40" s="233">
        <v>3</v>
      </c>
      <c r="J40" s="233">
        <v>2</v>
      </c>
      <c r="K40" s="227">
        <v>3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108</v>
      </c>
    </row>
    <row r="41" spans="1:20" ht="14.25" customHeight="1" thickBot="1" thickTop="1">
      <c r="A41" s="230" t="s">
        <v>357</v>
      </c>
      <c r="B41" s="234">
        <v>58</v>
      </c>
      <c r="C41" s="235">
        <v>15</v>
      </c>
      <c r="D41" s="233">
        <v>15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110</v>
      </c>
    </row>
    <row r="42" spans="1:20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227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90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1516</v>
      </c>
      <c r="C8" s="7">
        <f t="shared" si="0"/>
        <v>480</v>
      </c>
      <c r="D8" s="47">
        <f t="shared" si="0"/>
        <v>146</v>
      </c>
      <c r="E8" s="32">
        <f t="shared" si="0"/>
        <v>277</v>
      </c>
      <c r="F8" s="35">
        <f t="shared" si="0"/>
        <v>43</v>
      </c>
      <c r="G8" s="38">
        <f t="shared" si="0"/>
        <v>221</v>
      </c>
      <c r="H8" s="42">
        <f t="shared" si="0"/>
        <v>30</v>
      </c>
      <c r="I8" s="42">
        <f t="shared" si="0"/>
        <v>47</v>
      </c>
      <c r="J8" s="42">
        <f t="shared" si="0"/>
        <v>19</v>
      </c>
      <c r="K8" s="42">
        <f>SUM(K12:K47)</f>
        <v>54</v>
      </c>
      <c r="L8" s="42">
        <f>SUM(L12:L47)</f>
        <v>0</v>
      </c>
      <c r="M8" s="42">
        <f aca="true" t="shared" si="1" ref="M8:R8">SUM(M12:M59)</f>
        <v>71</v>
      </c>
      <c r="N8" s="42">
        <f t="shared" si="1"/>
        <v>10</v>
      </c>
      <c r="O8" s="61">
        <f t="shared" si="1"/>
        <v>11</v>
      </c>
      <c r="P8" s="76">
        <f t="shared" si="1"/>
        <v>0</v>
      </c>
      <c r="Q8" s="65">
        <f t="shared" si="1"/>
        <v>4</v>
      </c>
      <c r="R8" s="71">
        <f t="shared" si="1"/>
        <v>42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0.30416666666666664</v>
      </c>
      <c r="E9" s="33">
        <f t="shared" si="2"/>
        <v>0.5770833333333333</v>
      </c>
      <c r="F9" s="36">
        <f t="shared" si="2"/>
        <v>0.08958333333333333</v>
      </c>
      <c r="G9" s="39">
        <f t="shared" si="2"/>
        <v>0.46041666666666664</v>
      </c>
      <c r="H9" s="43">
        <f t="shared" si="2"/>
        <v>0.0625</v>
      </c>
      <c r="I9" s="43">
        <f t="shared" si="2"/>
        <v>0.09791666666666667</v>
      </c>
      <c r="J9" s="43">
        <f t="shared" si="2"/>
        <v>0.03958333333333333</v>
      </c>
      <c r="K9" s="43">
        <f t="shared" si="2"/>
        <v>0.1125</v>
      </c>
      <c r="L9" s="43">
        <f t="shared" si="2"/>
        <v>0</v>
      </c>
      <c r="M9" s="43">
        <f t="shared" si="2"/>
        <v>0.14791666666666667</v>
      </c>
      <c r="N9" s="43">
        <f t="shared" si="2"/>
        <v>0.020833333333333332</v>
      </c>
      <c r="O9" s="62">
        <f t="shared" si="2"/>
        <v>0.022916666666666665</v>
      </c>
      <c r="P9" s="77">
        <f t="shared" si="2"/>
        <v>0</v>
      </c>
      <c r="Q9" s="66">
        <f t="shared" si="2"/>
        <v>0.008333333333333333</v>
      </c>
      <c r="R9" s="72">
        <f t="shared" si="2"/>
        <v>0.0875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48.903225806451616</v>
      </c>
      <c r="C10" s="9">
        <f>C8/C9</f>
        <v>15.483870967741936</v>
      </c>
      <c r="D10" s="49">
        <f aca="true" t="shared" si="3" ref="D10:R10">D8/$C$9</f>
        <v>4.709677419354839</v>
      </c>
      <c r="E10" s="34">
        <f t="shared" si="3"/>
        <v>8.935483870967742</v>
      </c>
      <c r="F10" s="37">
        <f t="shared" si="3"/>
        <v>1.3870967741935485</v>
      </c>
      <c r="G10" s="40">
        <f t="shared" si="3"/>
        <v>7.129032258064516</v>
      </c>
      <c r="H10" s="44">
        <f t="shared" si="3"/>
        <v>0.967741935483871</v>
      </c>
      <c r="I10" s="44">
        <f t="shared" si="3"/>
        <v>1.5161290322580645</v>
      </c>
      <c r="J10" s="44">
        <f t="shared" si="3"/>
        <v>0.6129032258064516</v>
      </c>
      <c r="K10" s="44">
        <f t="shared" si="3"/>
        <v>1.7419354838709677</v>
      </c>
      <c r="L10" s="44">
        <f t="shared" si="3"/>
        <v>0</v>
      </c>
      <c r="M10" s="44">
        <f t="shared" si="3"/>
        <v>2.2903225806451615</v>
      </c>
      <c r="N10" s="44">
        <f t="shared" si="3"/>
        <v>0.3225806451612903</v>
      </c>
      <c r="O10" s="63">
        <f t="shared" si="3"/>
        <v>0.3548387096774194</v>
      </c>
      <c r="P10" s="78">
        <f t="shared" si="3"/>
        <v>0</v>
      </c>
      <c r="Q10" s="67">
        <f t="shared" si="3"/>
        <v>0.12903225806451613</v>
      </c>
      <c r="R10" s="73">
        <f t="shared" si="3"/>
        <v>1.3548387096774193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411</v>
      </c>
      <c r="B12" s="234">
        <v>41</v>
      </c>
      <c r="C12" s="235">
        <v>14</v>
      </c>
      <c r="D12" s="233">
        <v>5</v>
      </c>
      <c r="E12" s="233">
        <v>9</v>
      </c>
      <c r="F12" s="233">
        <v>1</v>
      </c>
      <c r="G12" s="233">
        <v>8</v>
      </c>
      <c r="H12" s="233">
        <v>2</v>
      </c>
      <c r="I12" s="233">
        <v>2</v>
      </c>
      <c r="J12" s="233">
        <v>1</v>
      </c>
      <c r="K12" s="227">
        <v>2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102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410</v>
      </c>
      <c r="B13" s="234">
        <v>55</v>
      </c>
      <c r="C13" s="235">
        <v>20</v>
      </c>
      <c r="D13" s="229">
        <v>7</v>
      </c>
      <c r="E13" s="233">
        <v>11</v>
      </c>
      <c r="F13" s="233">
        <v>3</v>
      </c>
      <c r="G13" s="233">
        <v>8</v>
      </c>
      <c r="H13" s="233">
        <v>1</v>
      </c>
      <c r="I13" s="233">
        <v>2</v>
      </c>
      <c r="J13" s="233">
        <v>1</v>
      </c>
      <c r="K13" s="227">
        <v>3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27">
        <v>1</v>
      </c>
      <c r="R13" s="227">
        <v>1</v>
      </c>
      <c r="S13" s="236"/>
      <c r="T13" s="237" t="s">
        <v>104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409</v>
      </c>
      <c r="B14" s="234">
        <v>56</v>
      </c>
      <c r="C14" s="235">
        <v>23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1</v>
      </c>
      <c r="R14" s="227">
        <v>22</v>
      </c>
      <c r="S14" s="236"/>
      <c r="T14" s="237" t="s">
        <v>106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408</v>
      </c>
      <c r="B15" s="234">
        <v>54</v>
      </c>
      <c r="C15" s="235">
        <v>21</v>
      </c>
      <c r="D15" s="252">
        <v>10</v>
      </c>
      <c r="E15" s="232">
        <v>11</v>
      </c>
      <c r="F15" s="233">
        <v>4</v>
      </c>
      <c r="G15" s="233">
        <v>7</v>
      </c>
      <c r="H15" s="233">
        <v>1</v>
      </c>
      <c r="I15" s="233">
        <v>2</v>
      </c>
      <c r="J15" s="233">
        <v>1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108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407</v>
      </c>
      <c r="B16" s="234">
        <v>21</v>
      </c>
      <c r="C16" s="235">
        <v>3</v>
      </c>
      <c r="D16" s="233">
        <v>3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110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406</v>
      </c>
      <c r="B17" s="234">
        <v>39</v>
      </c>
      <c r="C17" s="235">
        <v>3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3</v>
      </c>
      <c r="P17" s="233">
        <v>0</v>
      </c>
      <c r="Q17" s="233">
        <v>0</v>
      </c>
      <c r="R17" s="233">
        <v>0</v>
      </c>
      <c r="S17" s="236"/>
      <c r="T17" s="237" t="s">
        <v>112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405</v>
      </c>
      <c r="B18" s="234">
        <v>41</v>
      </c>
      <c r="C18" s="235">
        <v>9</v>
      </c>
      <c r="D18" s="233">
        <v>0</v>
      </c>
      <c r="E18" s="233">
        <v>9</v>
      </c>
      <c r="F18" s="233">
        <v>1</v>
      </c>
      <c r="G18" s="233">
        <v>7</v>
      </c>
      <c r="H18" s="233">
        <v>0</v>
      </c>
      <c r="I18" s="233">
        <v>3</v>
      </c>
      <c r="J18" s="233">
        <v>0</v>
      </c>
      <c r="K18" s="233">
        <v>0</v>
      </c>
      <c r="L18" s="233">
        <v>0</v>
      </c>
      <c r="M18" s="227">
        <v>4</v>
      </c>
      <c r="N18" s="233">
        <v>1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404</v>
      </c>
      <c r="B19" s="234">
        <v>54</v>
      </c>
      <c r="C19" s="235">
        <v>21</v>
      </c>
      <c r="D19" s="229">
        <v>9</v>
      </c>
      <c r="E19" s="232">
        <v>12</v>
      </c>
      <c r="F19" s="233">
        <v>2</v>
      </c>
      <c r="G19" s="233">
        <v>10</v>
      </c>
      <c r="H19" s="233">
        <v>2</v>
      </c>
      <c r="I19" s="233">
        <v>2</v>
      </c>
      <c r="J19" s="227">
        <v>1</v>
      </c>
      <c r="K19" s="233">
        <v>2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403</v>
      </c>
      <c r="B20" s="234">
        <v>69</v>
      </c>
      <c r="C20" s="235">
        <v>23</v>
      </c>
      <c r="D20" s="229">
        <v>4</v>
      </c>
      <c r="E20" s="232">
        <v>19</v>
      </c>
      <c r="F20" s="233">
        <v>1</v>
      </c>
      <c r="G20" s="233">
        <v>18</v>
      </c>
      <c r="H20" s="233">
        <v>2</v>
      </c>
      <c r="I20" s="233">
        <v>2</v>
      </c>
      <c r="J20" s="227">
        <v>1</v>
      </c>
      <c r="K20" s="233">
        <v>5</v>
      </c>
      <c r="L20" s="233">
        <v>0</v>
      </c>
      <c r="M20" s="227">
        <v>8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402</v>
      </c>
      <c r="B21" s="234">
        <v>57</v>
      </c>
      <c r="C21" s="235">
        <v>23</v>
      </c>
      <c r="D21" s="229">
        <v>8</v>
      </c>
      <c r="E21" s="232">
        <v>14</v>
      </c>
      <c r="F21" s="233">
        <v>2</v>
      </c>
      <c r="G21" s="233">
        <v>3</v>
      </c>
      <c r="H21" s="233">
        <v>1</v>
      </c>
      <c r="I21" s="233">
        <v>2</v>
      </c>
      <c r="J21" s="227">
        <v>1</v>
      </c>
      <c r="K21" s="233">
        <v>4</v>
      </c>
      <c r="L21" s="233">
        <v>0</v>
      </c>
      <c r="M21" s="227">
        <v>1</v>
      </c>
      <c r="N21" s="233">
        <v>1</v>
      </c>
      <c r="O21" s="233">
        <v>0</v>
      </c>
      <c r="P21" s="233">
        <v>0</v>
      </c>
      <c r="Q21" s="233">
        <v>0</v>
      </c>
      <c r="R21" s="227">
        <v>1</v>
      </c>
      <c r="S21" s="236"/>
      <c r="T21" s="237" t="s">
        <v>106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401</v>
      </c>
      <c r="B22" s="234">
        <v>58</v>
      </c>
      <c r="C22" s="235">
        <v>20</v>
      </c>
      <c r="D22" s="229">
        <v>8</v>
      </c>
      <c r="E22" s="232">
        <v>12</v>
      </c>
      <c r="F22" s="233">
        <v>2</v>
      </c>
      <c r="G22" s="233">
        <v>10</v>
      </c>
      <c r="H22" s="233">
        <v>1</v>
      </c>
      <c r="I22" s="233">
        <v>3</v>
      </c>
      <c r="J22" s="227">
        <v>1</v>
      </c>
      <c r="K22" s="233">
        <v>4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108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400</v>
      </c>
      <c r="B23" s="234">
        <v>26</v>
      </c>
      <c r="C23" s="235">
        <v>4</v>
      </c>
      <c r="D23" s="227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27">
        <v>2</v>
      </c>
      <c r="R23" s="227">
        <v>2</v>
      </c>
      <c r="S23" s="236"/>
      <c r="T23" s="237" t="s">
        <v>110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399</v>
      </c>
      <c r="B24" s="234">
        <v>36</v>
      </c>
      <c r="C24" s="235">
        <v>7</v>
      </c>
      <c r="D24" s="233">
        <v>0</v>
      </c>
      <c r="E24" s="227">
        <v>5</v>
      </c>
      <c r="F24" s="233">
        <v>0</v>
      </c>
      <c r="G24" s="233">
        <v>4</v>
      </c>
      <c r="H24" s="233">
        <v>0</v>
      </c>
      <c r="I24" s="233">
        <v>1</v>
      </c>
      <c r="J24" s="233">
        <v>0</v>
      </c>
      <c r="K24" s="233">
        <v>0</v>
      </c>
      <c r="L24" s="233">
        <v>0</v>
      </c>
      <c r="M24" s="233">
        <v>1</v>
      </c>
      <c r="N24" s="233">
        <v>2</v>
      </c>
      <c r="O24" s="229">
        <v>2</v>
      </c>
      <c r="P24" s="233">
        <v>0</v>
      </c>
      <c r="Q24" s="233">
        <v>0</v>
      </c>
      <c r="R24" s="233">
        <v>0</v>
      </c>
      <c r="S24" s="236"/>
      <c r="T24" s="237" t="s">
        <v>112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398</v>
      </c>
      <c r="B25" s="234">
        <v>41</v>
      </c>
      <c r="C25" s="235">
        <v>9</v>
      </c>
      <c r="D25" s="233">
        <v>0</v>
      </c>
      <c r="E25" s="233">
        <v>9</v>
      </c>
      <c r="F25" s="233">
        <v>0</v>
      </c>
      <c r="G25" s="233">
        <v>9</v>
      </c>
      <c r="H25" s="233">
        <v>1</v>
      </c>
      <c r="I25" s="233">
        <v>3</v>
      </c>
      <c r="J25" s="233">
        <v>0</v>
      </c>
      <c r="K25" s="233">
        <v>0</v>
      </c>
      <c r="L25" s="233">
        <v>0</v>
      </c>
      <c r="M25" s="233">
        <v>5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397</v>
      </c>
      <c r="B26" s="234">
        <v>63</v>
      </c>
      <c r="C26" s="235">
        <v>24</v>
      </c>
      <c r="D26" s="229">
        <v>7</v>
      </c>
      <c r="E26" s="232">
        <v>17</v>
      </c>
      <c r="F26" s="233">
        <v>2</v>
      </c>
      <c r="G26" s="233">
        <v>12</v>
      </c>
      <c r="H26" s="233">
        <v>2</v>
      </c>
      <c r="I26" s="233">
        <v>2</v>
      </c>
      <c r="J26" s="233">
        <v>2</v>
      </c>
      <c r="K26" s="227">
        <v>3</v>
      </c>
      <c r="L26" s="233">
        <v>0</v>
      </c>
      <c r="M26" s="227">
        <v>3</v>
      </c>
      <c r="N26" s="233">
        <v>3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396</v>
      </c>
      <c r="B27" s="234">
        <v>62</v>
      </c>
      <c r="C27" s="235">
        <v>22</v>
      </c>
      <c r="D27" s="229">
        <v>5</v>
      </c>
      <c r="E27" s="232">
        <v>17</v>
      </c>
      <c r="F27" s="233">
        <v>2</v>
      </c>
      <c r="G27" s="233">
        <v>18</v>
      </c>
      <c r="H27" s="233">
        <v>2</v>
      </c>
      <c r="I27" s="233">
        <v>2</v>
      </c>
      <c r="J27" s="233">
        <v>1</v>
      </c>
      <c r="K27" s="227">
        <v>4</v>
      </c>
      <c r="L27" s="233">
        <v>0</v>
      </c>
      <c r="M27" s="227">
        <v>6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395</v>
      </c>
      <c r="B28" s="234">
        <v>60</v>
      </c>
      <c r="C28" s="235">
        <v>26</v>
      </c>
      <c r="D28" s="229">
        <v>7</v>
      </c>
      <c r="E28" s="232">
        <v>19</v>
      </c>
      <c r="F28" s="233">
        <v>5</v>
      </c>
      <c r="G28" s="233">
        <v>13</v>
      </c>
      <c r="H28" s="233">
        <v>2</v>
      </c>
      <c r="I28" s="233">
        <v>3</v>
      </c>
      <c r="J28" s="233">
        <v>1</v>
      </c>
      <c r="K28" s="227">
        <v>3</v>
      </c>
      <c r="L28" s="233">
        <v>0</v>
      </c>
      <c r="M28" s="227">
        <v>4</v>
      </c>
      <c r="N28" s="233">
        <v>1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106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394</v>
      </c>
      <c r="B29" s="234">
        <v>59</v>
      </c>
      <c r="C29" s="235">
        <v>21</v>
      </c>
      <c r="D29" s="229">
        <v>10</v>
      </c>
      <c r="E29" s="232">
        <v>11</v>
      </c>
      <c r="F29" s="233">
        <v>3</v>
      </c>
      <c r="G29" s="233">
        <v>8</v>
      </c>
      <c r="H29" s="233">
        <v>0</v>
      </c>
      <c r="I29" s="233">
        <v>2</v>
      </c>
      <c r="J29" s="233">
        <v>1</v>
      </c>
      <c r="K29" s="227">
        <v>3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108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393</v>
      </c>
      <c r="B30" s="234">
        <v>32</v>
      </c>
      <c r="C30" s="235">
        <v>6</v>
      </c>
      <c r="D30" s="229">
        <v>2</v>
      </c>
      <c r="E30" s="227">
        <v>4</v>
      </c>
      <c r="F30" s="233">
        <v>0</v>
      </c>
      <c r="G30" s="233">
        <v>4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27">
        <v>3</v>
      </c>
      <c r="N30" s="233">
        <v>1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392</v>
      </c>
      <c r="B31" s="234">
        <v>32</v>
      </c>
      <c r="C31" s="235">
        <v>4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4</v>
      </c>
      <c r="P31" s="233">
        <v>0</v>
      </c>
      <c r="Q31" s="233">
        <v>0</v>
      </c>
      <c r="R31" s="233">
        <v>0</v>
      </c>
      <c r="S31" s="236"/>
      <c r="T31" s="237" t="s">
        <v>112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391</v>
      </c>
      <c r="B32" s="234">
        <v>43</v>
      </c>
      <c r="C32" s="235">
        <v>10</v>
      </c>
      <c r="D32" s="233">
        <v>0</v>
      </c>
      <c r="E32" s="233">
        <v>10</v>
      </c>
      <c r="F32" s="233">
        <v>2</v>
      </c>
      <c r="G32" s="233">
        <v>7</v>
      </c>
      <c r="H32" s="233">
        <v>2</v>
      </c>
      <c r="I32" s="233">
        <v>1</v>
      </c>
      <c r="J32" s="233">
        <v>0</v>
      </c>
      <c r="K32" s="227">
        <v>1</v>
      </c>
      <c r="L32" s="233">
        <v>0</v>
      </c>
      <c r="M32" s="227">
        <v>3</v>
      </c>
      <c r="N32" s="233">
        <v>1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360</v>
      </c>
      <c r="B33" s="234">
        <v>56</v>
      </c>
      <c r="C33" s="235">
        <v>20</v>
      </c>
      <c r="D33" s="229">
        <v>9</v>
      </c>
      <c r="E33" s="232">
        <v>11</v>
      </c>
      <c r="F33" s="233">
        <v>2</v>
      </c>
      <c r="G33" s="233">
        <v>9</v>
      </c>
      <c r="H33" s="233">
        <v>2</v>
      </c>
      <c r="I33" s="233">
        <v>1</v>
      </c>
      <c r="J33" s="233">
        <v>2</v>
      </c>
      <c r="K33" s="227">
        <v>3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390</v>
      </c>
      <c r="B34" s="234">
        <v>59</v>
      </c>
      <c r="C34" s="235">
        <v>20</v>
      </c>
      <c r="D34" s="229">
        <v>8</v>
      </c>
      <c r="E34" s="232">
        <v>12</v>
      </c>
      <c r="F34" s="233">
        <v>3</v>
      </c>
      <c r="G34" s="233">
        <v>9</v>
      </c>
      <c r="H34" s="233">
        <v>1</v>
      </c>
      <c r="I34" s="233">
        <v>2</v>
      </c>
      <c r="J34" s="233">
        <v>1</v>
      </c>
      <c r="K34" s="227">
        <v>3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389</v>
      </c>
      <c r="B35" s="234">
        <v>55</v>
      </c>
      <c r="C35" s="235">
        <v>21</v>
      </c>
      <c r="D35" s="229">
        <v>11</v>
      </c>
      <c r="E35" s="232">
        <v>10</v>
      </c>
      <c r="F35" s="233">
        <v>1</v>
      </c>
      <c r="G35" s="233">
        <v>9</v>
      </c>
      <c r="H35" s="233">
        <v>1</v>
      </c>
      <c r="I35" s="233">
        <v>2</v>
      </c>
      <c r="J35" s="233">
        <v>1</v>
      </c>
      <c r="K35" s="227">
        <v>3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106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388</v>
      </c>
      <c r="B36" s="234">
        <v>58</v>
      </c>
      <c r="C36" s="235">
        <v>20</v>
      </c>
      <c r="D36" s="229">
        <v>9</v>
      </c>
      <c r="E36" s="232">
        <v>11</v>
      </c>
      <c r="F36" s="233">
        <v>2</v>
      </c>
      <c r="G36" s="233">
        <v>9</v>
      </c>
      <c r="H36" s="233">
        <v>2</v>
      </c>
      <c r="I36" s="233">
        <v>2</v>
      </c>
      <c r="J36" s="233">
        <v>1</v>
      </c>
      <c r="K36" s="227">
        <v>2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108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387</v>
      </c>
      <c r="B37" s="234">
        <v>32</v>
      </c>
      <c r="C37" s="235">
        <v>5</v>
      </c>
      <c r="D37" s="229">
        <v>4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27">
        <v>1</v>
      </c>
      <c r="S37" s="236"/>
      <c r="T37" s="237" t="s">
        <v>110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386</v>
      </c>
      <c r="B38" s="234">
        <v>37</v>
      </c>
      <c r="C38" s="235">
        <v>2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2</v>
      </c>
      <c r="P38" s="233">
        <v>0</v>
      </c>
      <c r="Q38" s="233">
        <v>0</v>
      </c>
      <c r="R38" s="233">
        <v>0</v>
      </c>
      <c r="S38" s="236"/>
      <c r="T38" s="237" t="s">
        <v>112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382</v>
      </c>
      <c r="B39" s="234">
        <v>39</v>
      </c>
      <c r="C39" s="235">
        <v>9</v>
      </c>
      <c r="D39" s="233">
        <v>0</v>
      </c>
      <c r="E39" s="233">
        <v>9</v>
      </c>
      <c r="F39" s="233">
        <v>1</v>
      </c>
      <c r="G39" s="233">
        <v>8</v>
      </c>
      <c r="H39" s="233">
        <v>1</v>
      </c>
      <c r="I39" s="233">
        <v>1</v>
      </c>
      <c r="J39" s="233">
        <v>0</v>
      </c>
      <c r="K39" s="233">
        <v>0</v>
      </c>
      <c r="L39" s="233">
        <v>0</v>
      </c>
      <c r="M39" s="233">
        <v>6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383</v>
      </c>
      <c r="B40" s="234">
        <v>55</v>
      </c>
      <c r="C40" s="235">
        <v>23</v>
      </c>
      <c r="D40" s="229">
        <v>10</v>
      </c>
      <c r="E40" s="232">
        <v>13</v>
      </c>
      <c r="F40" s="233">
        <v>2</v>
      </c>
      <c r="G40" s="233">
        <v>11</v>
      </c>
      <c r="H40" s="233">
        <v>1</v>
      </c>
      <c r="I40" s="233">
        <v>3</v>
      </c>
      <c r="J40" s="233">
        <v>1</v>
      </c>
      <c r="K40" s="227">
        <v>3</v>
      </c>
      <c r="L40" s="233">
        <v>0</v>
      </c>
      <c r="M40" s="227">
        <v>3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102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384</v>
      </c>
      <c r="B41" s="234">
        <v>63</v>
      </c>
      <c r="C41" s="235">
        <v>23</v>
      </c>
      <c r="D41" s="229">
        <v>7</v>
      </c>
      <c r="E41" s="232">
        <v>16</v>
      </c>
      <c r="F41" s="233">
        <v>2</v>
      </c>
      <c r="G41" s="233">
        <v>14</v>
      </c>
      <c r="H41" s="233">
        <v>3</v>
      </c>
      <c r="I41" s="233">
        <v>2</v>
      </c>
      <c r="J41" s="233">
        <v>1</v>
      </c>
      <c r="K41" s="227">
        <v>3</v>
      </c>
      <c r="L41" s="233">
        <v>0</v>
      </c>
      <c r="M41" s="227">
        <v>5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385</v>
      </c>
      <c r="B42" s="234">
        <v>63</v>
      </c>
      <c r="C42" s="235">
        <v>24</v>
      </c>
      <c r="D42" s="229">
        <v>3</v>
      </c>
      <c r="E42" s="229">
        <v>6</v>
      </c>
      <c r="F42" s="233">
        <v>0</v>
      </c>
      <c r="G42" s="233">
        <v>6</v>
      </c>
      <c r="H42" s="233">
        <v>0</v>
      </c>
      <c r="I42" s="233">
        <v>2</v>
      </c>
      <c r="J42" s="233">
        <v>0</v>
      </c>
      <c r="K42" s="227">
        <v>1</v>
      </c>
      <c r="L42" s="233">
        <v>0</v>
      </c>
      <c r="M42" s="227">
        <v>3</v>
      </c>
      <c r="N42" s="233">
        <v>0</v>
      </c>
      <c r="O42" s="233">
        <v>0</v>
      </c>
      <c r="P42" s="233">
        <v>0</v>
      </c>
      <c r="Q42" s="233">
        <v>0</v>
      </c>
      <c r="R42" s="227">
        <v>15</v>
      </c>
      <c r="S42" s="236"/>
      <c r="T42" s="237" t="s">
        <v>106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53" t="s">
        <v>34</v>
      </c>
      <c r="B1" s="254"/>
      <c r="C1" s="54"/>
      <c r="D1" s="54" t="s">
        <v>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1186</v>
      </c>
      <c r="C8" s="7">
        <f aca="true" t="shared" si="0" ref="C8:R8">SUM(C12:C48)</f>
        <v>418</v>
      </c>
      <c r="D8" s="47">
        <f t="shared" si="0"/>
        <v>135</v>
      </c>
      <c r="E8" s="32">
        <f t="shared" si="0"/>
        <v>247</v>
      </c>
      <c r="F8" s="35">
        <f t="shared" si="0"/>
        <v>60</v>
      </c>
      <c r="G8" s="38">
        <f t="shared" si="0"/>
        <v>187</v>
      </c>
      <c r="H8" s="42">
        <f t="shared" si="0"/>
        <v>38</v>
      </c>
      <c r="I8" s="42">
        <f t="shared" si="0"/>
        <v>40</v>
      </c>
      <c r="J8" s="42">
        <f t="shared" si="0"/>
        <v>19</v>
      </c>
      <c r="K8" s="42">
        <f>SUM(K12:K47)</f>
        <v>41</v>
      </c>
      <c r="L8" s="42">
        <f>SUM(L12:L47)</f>
        <v>1</v>
      </c>
      <c r="M8" s="42">
        <f t="shared" si="0"/>
        <v>52</v>
      </c>
      <c r="N8" s="42">
        <f t="shared" si="0"/>
        <v>0</v>
      </c>
      <c r="O8" s="61">
        <f t="shared" si="0"/>
        <v>9</v>
      </c>
      <c r="P8" s="76">
        <f t="shared" si="0"/>
        <v>0</v>
      </c>
      <c r="Q8" s="65">
        <f t="shared" si="0"/>
        <v>1</v>
      </c>
      <c r="R8" s="71">
        <f t="shared" si="0"/>
        <v>22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0.3229665071770335</v>
      </c>
      <c r="E9" s="33">
        <f t="shared" si="1"/>
        <v>0.5909090909090909</v>
      </c>
      <c r="F9" s="36">
        <f t="shared" si="1"/>
        <v>0.14354066985645933</v>
      </c>
      <c r="G9" s="39">
        <f t="shared" si="1"/>
        <v>0.4473684210526316</v>
      </c>
      <c r="H9" s="43">
        <f t="shared" si="1"/>
        <v>0.09090909090909091</v>
      </c>
      <c r="I9" s="43">
        <f t="shared" si="1"/>
        <v>0.09569377990430622</v>
      </c>
      <c r="J9" s="43">
        <f t="shared" si="1"/>
        <v>0.045454545454545456</v>
      </c>
      <c r="K9" s="43">
        <f t="shared" si="1"/>
        <v>0.09808612440191387</v>
      </c>
      <c r="L9" s="43">
        <f t="shared" si="1"/>
        <v>0.0023923444976076554</v>
      </c>
      <c r="M9" s="43">
        <f t="shared" si="1"/>
        <v>0.12440191387559808</v>
      </c>
      <c r="N9" s="43">
        <f t="shared" si="1"/>
        <v>0</v>
      </c>
      <c r="O9" s="62">
        <f t="shared" si="1"/>
        <v>0.0215311004784689</v>
      </c>
      <c r="P9" s="77">
        <f t="shared" si="1"/>
        <v>0</v>
      </c>
      <c r="Q9" s="66">
        <f t="shared" si="1"/>
        <v>0.0023923444976076554</v>
      </c>
      <c r="R9" s="72">
        <f t="shared" si="1"/>
        <v>0.05263157894736842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39.53333333333333</v>
      </c>
      <c r="C10" s="9">
        <f>C8/C9</f>
        <v>13.933333333333334</v>
      </c>
      <c r="D10" s="49">
        <f>D8/$C$9</f>
        <v>4.5</v>
      </c>
      <c r="E10" s="34">
        <f aca="true" t="shared" si="2" ref="E10:R10">E8/$C$9</f>
        <v>8.233333333333333</v>
      </c>
      <c r="F10" s="37">
        <f t="shared" si="2"/>
        <v>2</v>
      </c>
      <c r="G10" s="40">
        <f t="shared" si="2"/>
        <v>6.233333333333333</v>
      </c>
      <c r="H10" s="44">
        <f t="shared" si="2"/>
        <v>1.2666666666666666</v>
      </c>
      <c r="I10" s="44">
        <f t="shared" si="2"/>
        <v>1.3333333333333333</v>
      </c>
      <c r="J10" s="44">
        <f t="shared" si="2"/>
        <v>0.6333333333333333</v>
      </c>
      <c r="K10" s="44">
        <f t="shared" si="2"/>
        <v>1.3666666666666667</v>
      </c>
      <c r="L10" s="44">
        <f t="shared" si="2"/>
        <v>0.03333333333333333</v>
      </c>
      <c r="M10" s="44">
        <f t="shared" si="2"/>
        <v>1.7333333333333334</v>
      </c>
      <c r="N10" s="44">
        <f t="shared" si="2"/>
        <v>0</v>
      </c>
      <c r="O10" s="63">
        <f t="shared" si="2"/>
        <v>0.3</v>
      </c>
      <c r="P10" s="78">
        <f t="shared" si="2"/>
        <v>0</v>
      </c>
      <c r="Q10" s="67">
        <f t="shared" si="2"/>
        <v>0.03333333333333333</v>
      </c>
      <c r="R10" s="73">
        <f t="shared" si="2"/>
        <v>0.7333333333333333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5" t="s">
        <v>441</v>
      </c>
      <c r="B12" s="234">
        <v>18</v>
      </c>
      <c r="C12" s="235">
        <v>3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27">
        <v>0</v>
      </c>
      <c r="P12" s="233">
        <v>0</v>
      </c>
      <c r="Q12" s="227">
        <v>1</v>
      </c>
      <c r="R12" s="227">
        <v>1</v>
      </c>
      <c r="S12" s="236"/>
      <c r="T12" s="237" t="s">
        <v>112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440</v>
      </c>
      <c r="B13" s="234">
        <v>26</v>
      </c>
      <c r="C13" s="235">
        <v>7</v>
      </c>
      <c r="D13" s="233">
        <v>0</v>
      </c>
      <c r="E13" s="233">
        <v>7</v>
      </c>
      <c r="F13" s="233">
        <v>0</v>
      </c>
      <c r="G13" s="233">
        <v>7</v>
      </c>
      <c r="H13" s="233">
        <v>1</v>
      </c>
      <c r="I13" s="233">
        <v>1</v>
      </c>
      <c r="J13" s="233">
        <v>1</v>
      </c>
      <c r="K13" s="233">
        <v>0</v>
      </c>
      <c r="L13" s="233">
        <v>0</v>
      </c>
      <c r="M13" s="227">
        <v>4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439</v>
      </c>
      <c r="B14" s="234">
        <v>55</v>
      </c>
      <c r="C14" s="235">
        <v>24</v>
      </c>
      <c r="D14" s="233">
        <v>11</v>
      </c>
      <c r="E14" s="233">
        <v>13</v>
      </c>
      <c r="F14" s="233">
        <v>2</v>
      </c>
      <c r="G14" s="233">
        <v>11</v>
      </c>
      <c r="H14" s="233">
        <v>2</v>
      </c>
      <c r="I14" s="233">
        <v>3</v>
      </c>
      <c r="J14" s="233">
        <v>1</v>
      </c>
      <c r="K14" s="227">
        <v>3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102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8" t="s">
        <v>438</v>
      </c>
      <c r="B15" s="234">
        <v>53</v>
      </c>
      <c r="C15" s="235">
        <v>20</v>
      </c>
      <c r="D15" s="233">
        <v>7</v>
      </c>
      <c r="E15" s="233">
        <v>13</v>
      </c>
      <c r="F15" s="233">
        <v>3</v>
      </c>
      <c r="G15" s="233">
        <v>10</v>
      </c>
      <c r="H15" s="233">
        <v>2</v>
      </c>
      <c r="I15" s="233">
        <v>2</v>
      </c>
      <c r="J15" s="233">
        <v>1</v>
      </c>
      <c r="K15" s="227">
        <v>3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437</v>
      </c>
      <c r="B16" s="234">
        <v>54</v>
      </c>
      <c r="C16" s="235">
        <v>23</v>
      </c>
      <c r="D16" s="233">
        <v>8</v>
      </c>
      <c r="E16" s="233">
        <v>14</v>
      </c>
      <c r="F16" s="233">
        <v>3</v>
      </c>
      <c r="G16" s="233">
        <v>11</v>
      </c>
      <c r="H16" s="233">
        <v>3</v>
      </c>
      <c r="I16" s="233">
        <v>2</v>
      </c>
      <c r="J16" s="233">
        <v>1</v>
      </c>
      <c r="K16" s="227">
        <v>3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106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436</v>
      </c>
      <c r="B17" s="234">
        <v>56</v>
      </c>
      <c r="C17" s="235">
        <v>24</v>
      </c>
      <c r="D17" s="233">
        <v>10</v>
      </c>
      <c r="E17" s="233">
        <v>14</v>
      </c>
      <c r="F17" s="233">
        <v>5</v>
      </c>
      <c r="G17" s="233">
        <v>9</v>
      </c>
      <c r="H17" s="233">
        <v>3</v>
      </c>
      <c r="I17" s="233">
        <v>2</v>
      </c>
      <c r="J17" s="233">
        <v>2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108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435</v>
      </c>
      <c r="B18" s="234">
        <v>20</v>
      </c>
      <c r="C18" s="235">
        <v>3</v>
      </c>
      <c r="D18" s="233">
        <v>3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434</v>
      </c>
      <c r="B19" s="234">
        <v>19</v>
      </c>
      <c r="C19" s="235">
        <v>2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2</v>
      </c>
      <c r="P19" s="233">
        <v>0</v>
      </c>
      <c r="Q19" s="233">
        <v>0</v>
      </c>
      <c r="R19" s="233">
        <v>0</v>
      </c>
      <c r="S19" s="236"/>
      <c r="T19" s="237" t="s">
        <v>112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45" t="s">
        <v>432</v>
      </c>
      <c r="B20" s="234">
        <v>27</v>
      </c>
      <c r="C20" s="235">
        <v>7</v>
      </c>
      <c r="D20" s="233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27">
        <v>7</v>
      </c>
      <c r="S20" s="236"/>
      <c r="T20" s="237" t="s">
        <v>114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431</v>
      </c>
      <c r="B21" s="234">
        <v>53</v>
      </c>
      <c r="C21" s="235">
        <v>22</v>
      </c>
      <c r="D21" s="229">
        <v>7</v>
      </c>
      <c r="E21" s="232">
        <v>15</v>
      </c>
      <c r="F21" s="233">
        <v>4</v>
      </c>
      <c r="G21" s="233">
        <v>11</v>
      </c>
      <c r="H21" s="233">
        <v>2</v>
      </c>
      <c r="I21" s="233">
        <v>2</v>
      </c>
      <c r="J21" s="233">
        <v>1</v>
      </c>
      <c r="K21" s="227">
        <v>3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102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433</v>
      </c>
      <c r="B22" s="234">
        <v>53</v>
      </c>
      <c r="C22" s="235">
        <v>22</v>
      </c>
      <c r="D22" s="229">
        <v>5</v>
      </c>
      <c r="E22" s="232">
        <v>17</v>
      </c>
      <c r="F22" s="233">
        <v>3</v>
      </c>
      <c r="G22" s="233">
        <v>14</v>
      </c>
      <c r="H22" s="233">
        <v>2</v>
      </c>
      <c r="I22" s="233">
        <v>2</v>
      </c>
      <c r="J22" s="233">
        <v>1</v>
      </c>
      <c r="K22" s="227">
        <v>4</v>
      </c>
      <c r="L22" s="233">
        <v>0</v>
      </c>
      <c r="M22" s="227">
        <v>5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430</v>
      </c>
      <c r="B23" s="234">
        <v>54</v>
      </c>
      <c r="C23" s="235">
        <v>23</v>
      </c>
      <c r="D23" s="229">
        <v>9</v>
      </c>
      <c r="E23" s="232">
        <v>13</v>
      </c>
      <c r="F23" s="233">
        <v>4</v>
      </c>
      <c r="G23" s="233">
        <v>9</v>
      </c>
      <c r="H23" s="233">
        <v>2</v>
      </c>
      <c r="I23" s="233">
        <v>2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106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429</v>
      </c>
      <c r="B24" s="234">
        <v>54</v>
      </c>
      <c r="C24" s="235">
        <v>22</v>
      </c>
      <c r="D24" s="229">
        <v>9</v>
      </c>
      <c r="E24" s="232">
        <v>13</v>
      </c>
      <c r="F24" s="233">
        <v>3</v>
      </c>
      <c r="G24" s="233">
        <v>10</v>
      </c>
      <c r="H24" s="233">
        <v>2</v>
      </c>
      <c r="I24" s="233">
        <v>2</v>
      </c>
      <c r="J24" s="233">
        <v>1</v>
      </c>
      <c r="K24" s="227">
        <v>4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108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428</v>
      </c>
      <c r="B25" s="234">
        <v>21</v>
      </c>
      <c r="C25" s="235">
        <v>4</v>
      </c>
      <c r="D25" s="227">
        <v>0</v>
      </c>
      <c r="E25" s="227">
        <v>4</v>
      </c>
      <c r="F25" s="233">
        <v>0</v>
      </c>
      <c r="G25" s="233">
        <v>4</v>
      </c>
      <c r="H25" s="233">
        <v>2</v>
      </c>
      <c r="I25" s="233">
        <v>0</v>
      </c>
      <c r="J25" s="233">
        <v>0</v>
      </c>
      <c r="K25" s="233">
        <v>0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427</v>
      </c>
      <c r="B26" s="234">
        <v>26</v>
      </c>
      <c r="C26" s="235">
        <v>5</v>
      </c>
      <c r="D26" s="233">
        <v>0</v>
      </c>
      <c r="E26" s="227">
        <v>1</v>
      </c>
      <c r="F26" s="233">
        <v>1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4</v>
      </c>
      <c r="P26" s="233">
        <v>0</v>
      </c>
      <c r="Q26" s="233">
        <v>0</v>
      </c>
      <c r="R26" s="233">
        <v>0</v>
      </c>
      <c r="S26" s="236"/>
      <c r="T26" s="237" t="s">
        <v>112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426</v>
      </c>
      <c r="B27" s="234">
        <v>25</v>
      </c>
      <c r="C27" s="235">
        <v>5</v>
      </c>
      <c r="D27" s="233">
        <v>0</v>
      </c>
      <c r="E27" s="233">
        <v>5</v>
      </c>
      <c r="F27" s="233">
        <v>0</v>
      </c>
      <c r="G27" s="233">
        <v>5</v>
      </c>
      <c r="H27" s="233">
        <v>0</v>
      </c>
      <c r="I27" s="233">
        <v>1</v>
      </c>
      <c r="J27" s="233">
        <v>0</v>
      </c>
      <c r="K27" s="233">
        <v>0</v>
      </c>
      <c r="L27" s="233">
        <v>1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45" t="s">
        <v>425</v>
      </c>
      <c r="B28" s="234">
        <v>57</v>
      </c>
      <c r="C28" s="235">
        <v>24</v>
      </c>
      <c r="D28" s="229">
        <v>2</v>
      </c>
      <c r="E28" s="232">
        <v>15</v>
      </c>
      <c r="F28" s="233">
        <v>2</v>
      </c>
      <c r="G28" s="233">
        <v>13</v>
      </c>
      <c r="H28" s="233">
        <v>2</v>
      </c>
      <c r="I28" s="233">
        <v>2</v>
      </c>
      <c r="J28" s="233">
        <v>1</v>
      </c>
      <c r="K28" s="227">
        <v>2</v>
      </c>
      <c r="L28" s="233">
        <v>0</v>
      </c>
      <c r="M28" s="227">
        <v>6</v>
      </c>
      <c r="N28" s="233">
        <v>0</v>
      </c>
      <c r="O28" s="233">
        <v>0</v>
      </c>
      <c r="P28" s="233">
        <v>0</v>
      </c>
      <c r="Q28" s="233">
        <v>0</v>
      </c>
      <c r="R28" s="227">
        <v>6</v>
      </c>
      <c r="S28" s="236"/>
      <c r="T28" s="237" t="s">
        <v>102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424</v>
      </c>
      <c r="B29" s="234">
        <v>54</v>
      </c>
      <c r="C29" s="235">
        <v>22</v>
      </c>
      <c r="D29" s="229">
        <v>3</v>
      </c>
      <c r="E29" s="229">
        <v>11</v>
      </c>
      <c r="F29" s="233">
        <v>1</v>
      </c>
      <c r="G29" s="233">
        <v>10</v>
      </c>
      <c r="H29" s="233">
        <v>4</v>
      </c>
      <c r="I29" s="233">
        <v>5</v>
      </c>
      <c r="J29" s="233">
        <v>1</v>
      </c>
      <c r="K29" s="227">
        <v>1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27">
        <v>8</v>
      </c>
      <c r="S29" s="236"/>
      <c r="T29" s="237" t="s">
        <v>104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423</v>
      </c>
      <c r="B30" s="234">
        <v>55</v>
      </c>
      <c r="C30" s="235">
        <v>23</v>
      </c>
      <c r="D30" s="229">
        <v>9</v>
      </c>
      <c r="E30" s="232">
        <v>14</v>
      </c>
      <c r="F30" s="233">
        <v>4</v>
      </c>
      <c r="G30" s="233">
        <v>10</v>
      </c>
      <c r="H30" s="233">
        <v>3</v>
      </c>
      <c r="I30" s="233">
        <v>2</v>
      </c>
      <c r="J30" s="233">
        <v>1</v>
      </c>
      <c r="K30" s="227">
        <v>2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106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422</v>
      </c>
      <c r="B31" s="234">
        <v>52</v>
      </c>
      <c r="C31" s="235">
        <v>23</v>
      </c>
      <c r="D31" s="229">
        <v>9</v>
      </c>
      <c r="E31" s="232">
        <v>14</v>
      </c>
      <c r="F31" s="233">
        <v>5</v>
      </c>
      <c r="G31" s="233">
        <v>9</v>
      </c>
      <c r="H31" s="233">
        <v>2</v>
      </c>
      <c r="I31" s="233">
        <v>2</v>
      </c>
      <c r="J31" s="233">
        <v>1</v>
      </c>
      <c r="K31" s="227">
        <v>3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108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421</v>
      </c>
      <c r="B32" s="234">
        <v>19</v>
      </c>
      <c r="C32" s="235">
        <v>3</v>
      </c>
      <c r="D32" s="233">
        <v>3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420</v>
      </c>
      <c r="B33" s="234">
        <v>21</v>
      </c>
      <c r="C33" s="235">
        <v>2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2</v>
      </c>
      <c r="P33" s="233">
        <v>0</v>
      </c>
      <c r="Q33" s="233">
        <v>0</v>
      </c>
      <c r="R33" s="233">
        <v>0</v>
      </c>
      <c r="S33" s="236"/>
      <c r="T33" s="237" t="s">
        <v>112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412</v>
      </c>
      <c r="B34" s="234">
        <v>28</v>
      </c>
      <c r="C34" s="235">
        <v>8</v>
      </c>
      <c r="D34" s="233">
        <v>0</v>
      </c>
      <c r="E34" s="233">
        <v>8</v>
      </c>
      <c r="F34" s="233">
        <v>2</v>
      </c>
      <c r="G34" s="233">
        <v>6</v>
      </c>
      <c r="H34" s="233">
        <v>0</v>
      </c>
      <c r="I34" s="233">
        <v>1</v>
      </c>
      <c r="J34" s="233">
        <v>0</v>
      </c>
      <c r="K34" s="233">
        <v>0</v>
      </c>
      <c r="L34" s="233">
        <v>0</v>
      </c>
      <c r="M34" s="227">
        <v>5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45" t="s">
        <v>413</v>
      </c>
      <c r="B35" s="234">
        <v>51</v>
      </c>
      <c r="C35" s="235">
        <v>21</v>
      </c>
      <c r="D35" s="229">
        <v>9</v>
      </c>
      <c r="E35" s="232">
        <v>12</v>
      </c>
      <c r="F35" s="233">
        <v>4</v>
      </c>
      <c r="G35" s="233">
        <v>8</v>
      </c>
      <c r="H35" s="233">
        <v>0</v>
      </c>
      <c r="I35" s="233">
        <v>2</v>
      </c>
      <c r="J35" s="233">
        <v>1</v>
      </c>
      <c r="K35" s="250">
        <v>3</v>
      </c>
      <c r="L35" s="233">
        <v>0</v>
      </c>
      <c r="M35" s="250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102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414</v>
      </c>
      <c r="B36" s="234">
        <v>51</v>
      </c>
      <c r="C36" s="235">
        <v>21</v>
      </c>
      <c r="D36" s="229">
        <v>8</v>
      </c>
      <c r="E36" s="232">
        <v>13</v>
      </c>
      <c r="F36" s="233">
        <v>5</v>
      </c>
      <c r="G36" s="233">
        <v>8</v>
      </c>
      <c r="H36" s="233">
        <v>2</v>
      </c>
      <c r="I36" s="233">
        <v>2</v>
      </c>
      <c r="J36" s="233">
        <v>1</v>
      </c>
      <c r="K36" s="227">
        <v>1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415</v>
      </c>
      <c r="B37" s="234">
        <v>55</v>
      </c>
      <c r="C37" s="235">
        <v>22</v>
      </c>
      <c r="D37" s="229">
        <v>10</v>
      </c>
      <c r="E37" s="232">
        <v>12</v>
      </c>
      <c r="F37" s="233">
        <v>3</v>
      </c>
      <c r="G37" s="233">
        <v>9</v>
      </c>
      <c r="H37" s="233">
        <v>2</v>
      </c>
      <c r="I37" s="233">
        <v>2</v>
      </c>
      <c r="J37" s="233">
        <v>1</v>
      </c>
      <c r="K37" s="227">
        <v>3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106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416</v>
      </c>
      <c r="B38" s="234">
        <v>49</v>
      </c>
      <c r="C38" s="235">
        <v>20</v>
      </c>
      <c r="D38" s="229">
        <v>9</v>
      </c>
      <c r="E38" s="232">
        <v>11</v>
      </c>
      <c r="F38" s="233">
        <v>5</v>
      </c>
      <c r="G38" s="233">
        <v>6</v>
      </c>
      <c r="H38" s="233">
        <v>1</v>
      </c>
      <c r="I38" s="233">
        <v>2</v>
      </c>
      <c r="J38" s="233">
        <v>1</v>
      </c>
      <c r="K38" s="227">
        <v>1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108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417</v>
      </c>
      <c r="B39" s="234">
        <v>29</v>
      </c>
      <c r="C39" s="235">
        <v>4</v>
      </c>
      <c r="D39" s="233">
        <v>4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418</v>
      </c>
      <c r="B40" s="234">
        <v>25</v>
      </c>
      <c r="C40" s="235">
        <v>2</v>
      </c>
      <c r="D40" s="233">
        <v>0</v>
      </c>
      <c r="E40" s="227">
        <v>1</v>
      </c>
      <c r="F40" s="233">
        <v>0</v>
      </c>
      <c r="G40" s="233">
        <v>1</v>
      </c>
      <c r="H40" s="233">
        <v>1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29">
        <v>1</v>
      </c>
      <c r="P40" s="233">
        <v>0</v>
      </c>
      <c r="Q40" s="233">
        <v>0</v>
      </c>
      <c r="R40" s="233">
        <v>0</v>
      </c>
      <c r="S40" s="236"/>
      <c r="T40" s="237" t="s">
        <v>112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47" t="s">
        <v>419</v>
      </c>
      <c r="B41" s="234">
        <v>26</v>
      </c>
      <c r="C41" s="235">
        <v>7</v>
      </c>
      <c r="D41" s="233">
        <v>0</v>
      </c>
      <c r="E41" s="233">
        <v>7</v>
      </c>
      <c r="F41" s="233">
        <v>1</v>
      </c>
      <c r="G41" s="233">
        <v>6</v>
      </c>
      <c r="H41" s="233">
        <v>0</v>
      </c>
      <c r="I41" s="233">
        <v>1</v>
      </c>
      <c r="J41" s="233">
        <v>1</v>
      </c>
      <c r="K41" s="233">
        <v>0</v>
      </c>
      <c r="L41" s="233">
        <v>0</v>
      </c>
      <c r="M41" s="227">
        <v>4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114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89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1151</v>
      </c>
      <c r="C8" s="7">
        <f t="shared" si="0"/>
        <v>410</v>
      </c>
      <c r="D8" s="47">
        <f t="shared" si="0"/>
        <v>140</v>
      </c>
      <c r="E8" s="32">
        <f t="shared" si="0"/>
        <v>257</v>
      </c>
      <c r="F8" s="35">
        <f t="shared" si="0"/>
        <v>55</v>
      </c>
      <c r="G8" s="38">
        <f t="shared" si="0"/>
        <v>200</v>
      </c>
      <c r="H8" s="42">
        <f t="shared" si="0"/>
        <v>31</v>
      </c>
      <c r="I8" s="42">
        <f t="shared" si="0"/>
        <v>35</v>
      </c>
      <c r="J8" s="42">
        <f t="shared" si="0"/>
        <v>20</v>
      </c>
      <c r="K8" s="42">
        <f>SUM(K12:K47)</f>
        <v>49</v>
      </c>
      <c r="L8" s="42">
        <f>SUM(L12:L47)</f>
        <v>6</v>
      </c>
      <c r="M8" s="42">
        <f t="shared" si="0"/>
        <v>58</v>
      </c>
      <c r="N8" s="42">
        <f t="shared" si="0"/>
        <v>2</v>
      </c>
      <c r="O8" s="61">
        <f t="shared" si="0"/>
        <v>9</v>
      </c>
      <c r="P8" s="76">
        <f t="shared" si="0"/>
        <v>0</v>
      </c>
      <c r="Q8" s="65">
        <f t="shared" si="0"/>
        <v>1</v>
      </c>
      <c r="R8" s="71">
        <f t="shared" si="0"/>
        <v>2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0.34146341463414637</v>
      </c>
      <c r="E9" s="33">
        <f t="shared" si="1"/>
        <v>0.6268292682926829</v>
      </c>
      <c r="F9" s="36">
        <f t="shared" si="1"/>
        <v>0.13414634146341464</v>
      </c>
      <c r="G9" s="39">
        <f t="shared" si="1"/>
        <v>0.4878048780487805</v>
      </c>
      <c r="H9" s="43">
        <f t="shared" si="1"/>
        <v>0.07560975609756097</v>
      </c>
      <c r="I9" s="43">
        <f t="shared" si="1"/>
        <v>0.08536585365853659</v>
      </c>
      <c r="J9" s="43">
        <f t="shared" si="1"/>
        <v>0.04878048780487805</v>
      </c>
      <c r="K9" s="43">
        <f t="shared" si="1"/>
        <v>0.11951219512195121</v>
      </c>
      <c r="L9" s="43">
        <f t="shared" si="1"/>
        <v>0.014634146341463415</v>
      </c>
      <c r="M9" s="43">
        <f t="shared" si="1"/>
        <v>0.14146341463414633</v>
      </c>
      <c r="N9" s="43">
        <f t="shared" si="1"/>
        <v>0.004878048780487805</v>
      </c>
      <c r="O9" s="62">
        <f t="shared" si="1"/>
        <v>0.02195121951219512</v>
      </c>
      <c r="P9" s="77">
        <f t="shared" si="1"/>
        <v>0</v>
      </c>
      <c r="Q9" s="66">
        <f t="shared" si="1"/>
        <v>0.0024390243902439024</v>
      </c>
      <c r="R9" s="72">
        <f t="shared" si="1"/>
        <v>0.004878048780487805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37.12903225806452</v>
      </c>
      <c r="C10" s="9">
        <f>C8/C9</f>
        <v>13.225806451612904</v>
      </c>
      <c r="D10" s="49">
        <f>D8/$C$9</f>
        <v>4.516129032258065</v>
      </c>
      <c r="E10" s="34">
        <f aca="true" t="shared" si="2" ref="E10:R10">E8/$C$9</f>
        <v>8.290322580645162</v>
      </c>
      <c r="F10" s="37">
        <f t="shared" si="2"/>
        <v>1.7741935483870968</v>
      </c>
      <c r="G10" s="40">
        <f t="shared" si="2"/>
        <v>6.451612903225806</v>
      </c>
      <c r="H10" s="44">
        <f t="shared" si="2"/>
        <v>1</v>
      </c>
      <c r="I10" s="44">
        <f t="shared" si="2"/>
        <v>1.1290322580645162</v>
      </c>
      <c r="J10" s="44">
        <f t="shared" si="2"/>
        <v>0.6451612903225806</v>
      </c>
      <c r="K10" s="44">
        <f t="shared" si="2"/>
        <v>1.5806451612903225</v>
      </c>
      <c r="L10" s="44">
        <f t="shared" si="2"/>
        <v>0.1935483870967742</v>
      </c>
      <c r="M10" s="44">
        <f t="shared" si="2"/>
        <v>1.8709677419354838</v>
      </c>
      <c r="N10" s="44">
        <f t="shared" si="2"/>
        <v>0.06451612903225806</v>
      </c>
      <c r="O10" s="63">
        <f t="shared" si="2"/>
        <v>0.2903225806451613</v>
      </c>
      <c r="P10" s="78">
        <f t="shared" si="2"/>
        <v>0</v>
      </c>
      <c r="Q10" s="67">
        <f t="shared" si="2"/>
        <v>0.03225806451612903</v>
      </c>
      <c r="R10" s="73">
        <f t="shared" si="2"/>
        <v>0.06451612903225806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482</v>
      </c>
      <c r="B12" s="234">
        <v>18</v>
      </c>
      <c r="C12" s="235">
        <v>6</v>
      </c>
      <c r="D12" s="227">
        <v>0</v>
      </c>
      <c r="E12" s="232">
        <v>6</v>
      </c>
      <c r="F12" s="233">
        <v>0</v>
      </c>
      <c r="G12" s="233">
        <v>6</v>
      </c>
      <c r="H12" s="233">
        <v>1</v>
      </c>
      <c r="I12" s="233">
        <v>0</v>
      </c>
      <c r="J12" s="233">
        <v>0</v>
      </c>
      <c r="K12" s="233">
        <v>0</v>
      </c>
      <c r="L12" s="233">
        <v>0</v>
      </c>
      <c r="M12" s="227">
        <v>5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106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480</v>
      </c>
      <c r="B13" s="234">
        <v>43</v>
      </c>
      <c r="C13" s="235">
        <v>16</v>
      </c>
      <c r="D13" s="233">
        <v>5</v>
      </c>
      <c r="E13" s="233">
        <v>11</v>
      </c>
      <c r="F13" s="233">
        <v>3</v>
      </c>
      <c r="G13" s="233">
        <v>8</v>
      </c>
      <c r="H13" s="233">
        <v>1</v>
      </c>
      <c r="I13" s="233">
        <v>2</v>
      </c>
      <c r="J13" s="233">
        <v>1</v>
      </c>
      <c r="K13" s="227">
        <v>3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481</v>
      </c>
      <c r="B14" s="234">
        <v>20</v>
      </c>
      <c r="C14" s="235">
        <v>3</v>
      </c>
      <c r="D14" s="233">
        <v>3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110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479</v>
      </c>
      <c r="B15" s="234">
        <v>20</v>
      </c>
      <c r="C15" s="235">
        <v>2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2</v>
      </c>
      <c r="P15" s="233">
        <v>0</v>
      </c>
      <c r="Q15" s="233">
        <v>0</v>
      </c>
      <c r="R15" s="233">
        <v>0</v>
      </c>
      <c r="S15" s="236"/>
      <c r="T15" s="237" t="s">
        <v>112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478</v>
      </c>
      <c r="B16" s="234">
        <v>23</v>
      </c>
      <c r="C16" s="235">
        <v>6</v>
      </c>
      <c r="D16" s="233">
        <v>0</v>
      </c>
      <c r="E16" s="233">
        <v>6</v>
      </c>
      <c r="F16" s="233">
        <v>0</v>
      </c>
      <c r="G16" s="233">
        <v>6</v>
      </c>
      <c r="H16" s="233">
        <v>0</v>
      </c>
      <c r="I16" s="233">
        <v>2</v>
      </c>
      <c r="J16" s="233">
        <v>0</v>
      </c>
      <c r="K16" s="227">
        <v>1</v>
      </c>
      <c r="L16" s="233">
        <v>0</v>
      </c>
      <c r="M16" s="227">
        <v>3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477</v>
      </c>
      <c r="B17" s="234">
        <v>26</v>
      </c>
      <c r="C17" s="235">
        <v>12</v>
      </c>
      <c r="D17" s="233">
        <v>5</v>
      </c>
      <c r="E17" s="233">
        <v>7</v>
      </c>
      <c r="F17" s="233">
        <v>2</v>
      </c>
      <c r="G17" s="233">
        <v>5</v>
      </c>
      <c r="H17" s="233">
        <v>0</v>
      </c>
      <c r="I17" s="233">
        <v>1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476</v>
      </c>
      <c r="B18" s="234">
        <v>15</v>
      </c>
      <c r="C18" s="235">
        <v>4</v>
      </c>
      <c r="D18" s="227">
        <v>0</v>
      </c>
      <c r="E18" s="232">
        <v>4</v>
      </c>
      <c r="F18" s="233">
        <v>0</v>
      </c>
      <c r="G18" s="233">
        <v>4</v>
      </c>
      <c r="H18" s="233">
        <v>1</v>
      </c>
      <c r="I18" s="233">
        <v>0</v>
      </c>
      <c r="J18" s="233">
        <v>0</v>
      </c>
      <c r="K18" s="227">
        <v>1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475</v>
      </c>
      <c r="B19" s="234">
        <v>12</v>
      </c>
      <c r="C19" s="235">
        <v>3</v>
      </c>
      <c r="D19" s="229">
        <v>2</v>
      </c>
      <c r="E19" s="232">
        <v>1</v>
      </c>
      <c r="F19" s="233">
        <v>0</v>
      </c>
      <c r="G19" s="233">
        <v>1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106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474</v>
      </c>
      <c r="B20" s="234">
        <v>56</v>
      </c>
      <c r="C20" s="235">
        <v>22</v>
      </c>
      <c r="D20" s="229">
        <v>9</v>
      </c>
      <c r="E20" s="232">
        <v>13</v>
      </c>
      <c r="F20" s="233">
        <v>5</v>
      </c>
      <c r="G20" s="233">
        <v>8</v>
      </c>
      <c r="H20" s="233">
        <v>0</v>
      </c>
      <c r="I20" s="233">
        <v>2</v>
      </c>
      <c r="J20" s="233">
        <v>1</v>
      </c>
      <c r="K20" s="227">
        <v>4</v>
      </c>
      <c r="L20" s="233">
        <v>0</v>
      </c>
      <c r="M20" s="227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108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8" t="s">
        <v>473</v>
      </c>
      <c r="B21" s="234">
        <v>22</v>
      </c>
      <c r="C21" s="235">
        <v>5</v>
      </c>
      <c r="D21" s="229">
        <v>4</v>
      </c>
      <c r="E21" s="227">
        <v>1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1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472</v>
      </c>
      <c r="B22" s="234">
        <v>22</v>
      </c>
      <c r="C22" s="235">
        <v>2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2</v>
      </c>
      <c r="P22" s="233">
        <v>0</v>
      </c>
      <c r="Q22" s="233">
        <v>0</v>
      </c>
      <c r="R22" s="233">
        <v>0</v>
      </c>
      <c r="S22" s="236"/>
      <c r="T22" s="237" t="s">
        <v>112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47" t="s">
        <v>461</v>
      </c>
      <c r="B23" s="234">
        <v>30</v>
      </c>
      <c r="C23" s="235">
        <v>7</v>
      </c>
      <c r="D23" s="233">
        <v>0</v>
      </c>
      <c r="E23" s="233">
        <v>7</v>
      </c>
      <c r="F23" s="233">
        <v>2</v>
      </c>
      <c r="G23" s="233">
        <v>5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50">
        <v>4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114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460</v>
      </c>
      <c r="B24" s="234">
        <v>61</v>
      </c>
      <c r="C24" s="235">
        <v>28</v>
      </c>
      <c r="D24" s="229">
        <v>11</v>
      </c>
      <c r="E24" s="232">
        <v>17</v>
      </c>
      <c r="F24" s="233">
        <v>6</v>
      </c>
      <c r="G24" s="233">
        <v>10</v>
      </c>
      <c r="H24" s="233">
        <v>1</v>
      </c>
      <c r="I24" s="233">
        <v>2</v>
      </c>
      <c r="J24" s="233">
        <v>1</v>
      </c>
      <c r="K24" s="227">
        <v>3</v>
      </c>
      <c r="L24" s="233">
        <v>0</v>
      </c>
      <c r="M24" s="227">
        <v>3</v>
      </c>
      <c r="N24" s="233">
        <v>1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459</v>
      </c>
      <c r="B25" s="234">
        <v>60</v>
      </c>
      <c r="C25" s="235">
        <v>26</v>
      </c>
      <c r="D25" s="229">
        <v>11</v>
      </c>
      <c r="E25" s="232">
        <v>15</v>
      </c>
      <c r="F25" s="233">
        <v>4</v>
      </c>
      <c r="G25" s="233">
        <v>11</v>
      </c>
      <c r="H25" s="233">
        <v>2</v>
      </c>
      <c r="I25" s="233">
        <v>2</v>
      </c>
      <c r="J25" s="233">
        <v>1</v>
      </c>
      <c r="K25" s="227">
        <v>4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458</v>
      </c>
      <c r="B26" s="234">
        <v>56</v>
      </c>
      <c r="C26" s="235">
        <v>23</v>
      </c>
      <c r="D26" s="229">
        <v>11</v>
      </c>
      <c r="E26" s="232">
        <v>12</v>
      </c>
      <c r="F26" s="233">
        <v>2</v>
      </c>
      <c r="G26" s="233">
        <v>10</v>
      </c>
      <c r="H26" s="233">
        <v>2</v>
      </c>
      <c r="I26" s="233">
        <v>2</v>
      </c>
      <c r="J26" s="233">
        <v>1</v>
      </c>
      <c r="K26" s="227">
        <v>2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106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457</v>
      </c>
      <c r="B27" s="234">
        <v>52</v>
      </c>
      <c r="C27" s="235">
        <v>22</v>
      </c>
      <c r="D27" s="229">
        <v>10</v>
      </c>
      <c r="E27" s="232">
        <v>12</v>
      </c>
      <c r="F27" s="233">
        <v>2</v>
      </c>
      <c r="G27" s="233">
        <v>10</v>
      </c>
      <c r="H27" s="233">
        <v>3</v>
      </c>
      <c r="I27" s="233">
        <v>2</v>
      </c>
      <c r="J27" s="233">
        <v>1</v>
      </c>
      <c r="K27" s="227">
        <v>3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8" t="s">
        <v>456</v>
      </c>
      <c r="B28" s="234">
        <v>19</v>
      </c>
      <c r="C28" s="235">
        <v>3</v>
      </c>
      <c r="D28" s="233">
        <v>3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455</v>
      </c>
      <c r="B29" s="234">
        <v>20</v>
      </c>
      <c r="C29" s="235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2</v>
      </c>
      <c r="P29" s="233">
        <v>0</v>
      </c>
      <c r="Q29" s="233">
        <v>0</v>
      </c>
      <c r="R29" s="233">
        <v>0</v>
      </c>
      <c r="S29" s="236"/>
      <c r="T29" s="237" t="s">
        <v>112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47" t="s">
        <v>454</v>
      </c>
      <c r="B30" s="234">
        <v>27</v>
      </c>
      <c r="C30" s="235">
        <v>6</v>
      </c>
      <c r="D30" s="233">
        <v>0</v>
      </c>
      <c r="E30" s="233">
        <v>6</v>
      </c>
      <c r="F30" s="233">
        <v>0</v>
      </c>
      <c r="G30" s="233">
        <v>6</v>
      </c>
      <c r="H30" s="233">
        <v>1</v>
      </c>
      <c r="I30" s="233">
        <v>1</v>
      </c>
      <c r="J30" s="233">
        <v>0</v>
      </c>
      <c r="K30" s="233">
        <v>0</v>
      </c>
      <c r="L30" s="233">
        <v>1</v>
      </c>
      <c r="M30" s="227">
        <v>3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453</v>
      </c>
      <c r="B31" s="234">
        <v>64</v>
      </c>
      <c r="C31" s="235">
        <v>30</v>
      </c>
      <c r="D31" s="229">
        <v>11</v>
      </c>
      <c r="E31" s="232">
        <v>19</v>
      </c>
      <c r="F31" s="233">
        <v>6</v>
      </c>
      <c r="G31" s="233">
        <v>13</v>
      </c>
      <c r="H31" s="233">
        <v>2</v>
      </c>
      <c r="I31" s="233">
        <v>2</v>
      </c>
      <c r="J31" s="233">
        <v>2</v>
      </c>
      <c r="K31" s="227">
        <v>3</v>
      </c>
      <c r="L31" s="233">
        <v>0</v>
      </c>
      <c r="M31" s="227">
        <v>4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451</v>
      </c>
      <c r="B32" s="234">
        <v>55</v>
      </c>
      <c r="C32" s="235">
        <v>24</v>
      </c>
      <c r="D32" s="229">
        <v>7</v>
      </c>
      <c r="E32" s="232">
        <v>17</v>
      </c>
      <c r="F32" s="233">
        <v>2</v>
      </c>
      <c r="G32" s="233">
        <v>15</v>
      </c>
      <c r="H32" s="233">
        <v>4</v>
      </c>
      <c r="I32" s="233">
        <v>2</v>
      </c>
      <c r="J32" s="233">
        <v>2</v>
      </c>
      <c r="K32" s="227">
        <v>4</v>
      </c>
      <c r="L32" s="233">
        <v>0</v>
      </c>
      <c r="M32" s="227">
        <v>3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450</v>
      </c>
      <c r="B33" s="234">
        <v>54</v>
      </c>
      <c r="C33" s="235">
        <v>24</v>
      </c>
      <c r="D33" s="229">
        <v>11</v>
      </c>
      <c r="E33" s="232">
        <v>13</v>
      </c>
      <c r="F33" s="233">
        <v>4</v>
      </c>
      <c r="G33" s="233">
        <v>9</v>
      </c>
      <c r="H33" s="233">
        <v>2</v>
      </c>
      <c r="I33" s="233">
        <v>2</v>
      </c>
      <c r="J33" s="233">
        <v>2</v>
      </c>
      <c r="K33" s="227">
        <v>2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106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452</v>
      </c>
      <c r="B34" s="234">
        <v>57</v>
      </c>
      <c r="C34" s="235">
        <v>26</v>
      </c>
      <c r="D34" s="229">
        <v>11</v>
      </c>
      <c r="E34" s="232">
        <v>14</v>
      </c>
      <c r="F34" s="233">
        <v>3</v>
      </c>
      <c r="G34" s="233">
        <v>11</v>
      </c>
      <c r="H34" s="233">
        <v>1</v>
      </c>
      <c r="I34" s="233">
        <v>2</v>
      </c>
      <c r="J34" s="233">
        <v>2</v>
      </c>
      <c r="K34" s="227">
        <v>4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8" t="s">
        <v>449</v>
      </c>
      <c r="B35" s="234">
        <v>21</v>
      </c>
      <c r="C35" s="235">
        <v>4</v>
      </c>
      <c r="D35" s="227">
        <v>0</v>
      </c>
      <c r="E35" s="227">
        <v>4</v>
      </c>
      <c r="F35" s="233">
        <v>0</v>
      </c>
      <c r="G35" s="233">
        <v>4</v>
      </c>
      <c r="H35" s="233">
        <v>0</v>
      </c>
      <c r="I35" s="233">
        <v>0</v>
      </c>
      <c r="J35" s="233">
        <v>0</v>
      </c>
      <c r="K35" s="227">
        <v>1</v>
      </c>
      <c r="L35" s="233">
        <v>0</v>
      </c>
      <c r="M35" s="227">
        <v>3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448</v>
      </c>
      <c r="B36" s="234">
        <v>26</v>
      </c>
      <c r="C36" s="235">
        <v>3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3</v>
      </c>
      <c r="P36" s="233">
        <v>0</v>
      </c>
      <c r="Q36" s="233">
        <v>0</v>
      </c>
      <c r="R36" s="233">
        <v>0</v>
      </c>
      <c r="S36" s="236"/>
      <c r="T36" s="237" t="s">
        <v>112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47" t="s">
        <v>442</v>
      </c>
      <c r="B37" s="234">
        <v>33</v>
      </c>
      <c r="C37" s="235">
        <v>9</v>
      </c>
      <c r="D37" s="233">
        <v>0</v>
      </c>
      <c r="E37" s="233">
        <v>9</v>
      </c>
      <c r="F37" s="233">
        <v>4</v>
      </c>
      <c r="G37" s="233">
        <v>5</v>
      </c>
      <c r="H37" s="233">
        <v>0</v>
      </c>
      <c r="I37" s="233">
        <v>1</v>
      </c>
      <c r="J37" s="233">
        <v>0</v>
      </c>
      <c r="K37" s="233">
        <v>0</v>
      </c>
      <c r="L37" s="227">
        <v>4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114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443</v>
      </c>
      <c r="B38" s="234">
        <v>52</v>
      </c>
      <c r="C38" s="235">
        <v>21</v>
      </c>
      <c r="D38" s="229">
        <v>8</v>
      </c>
      <c r="E38" s="232">
        <v>13</v>
      </c>
      <c r="F38" s="233">
        <v>2</v>
      </c>
      <c r="G38" s="233">
        <v>11</v>
      </c>
      <c r="H38" s="233">
        <v>2</v>
      </c>
      <c r="I38" s="233">
        <v>2</v>
      </c>
      <c r="J38" s="233">
        <v>1</v>
      </c>
      <c r="K38" s="227">
        <v>3</v>
      </c>
      <c r="L38" s="233">
        <v>0</v>
      </c>
      <c r="M38" s="227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444</v>
      </c>
      <c r="B39" s="234">
        <v>55</v>
      </c>
      <c r="C39" s="235">
        <v>23</v>
      </c>
      <c r="D39" s="227">
        <v>0</v>
      </c>
      <c r="E39" s="232">
        <v>23</v>
      </c>
      <c r="F39" s="233">
        <v>2</v>
      </c>
      <c r="G39" s="233">
        <v>21</v>
      </c>
      <c r="H39" s="233">
        <v>2</v>
      </c>
      <c r="I39" s="233">
        <v>3</v>
      </c>
      <c r="J39" s="233">
        <v>2</v>
      </c>
      <c r="K39" s="227">
        <v>3</v>
      </c>
      <c r="L39" s="233">
        <v>1</v>
      </c>
      <c r="M39" s="227">
        <v>10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445</v>
      </c>
      <c r="B40" s="234">
        <v>56</v>
      </c>
      <c r="C40" s="235">
        <v>23</v>
      </c>
      <c r="D40" s="229">
        <v>8</v>
      </c>
      <c r="E40" s="232">
        <v>15</v>
      </c>
      <c r="F40" s="233">
        <v>4</v>
      </c>
      <c r="G40" s="233">
        <v>11</v>
      </c>
      <c r="H40" s="233">
        <v>3</v>
      </c>
      <c r="I40" s="233">
        <v>2</v>
      </c>
      <c r="J40" s="233">
        <v>1</v>
      </c>
      <c r="K40" s="227">
        <v>3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106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446</v>
      </c>
      <c r="B41" s="234">
        <v>55</v>
      </c>
      <c r="C41" s="235">
        <v>22</v>
      </c>
      <c r="D41" s="229">
        <v>10</v>
      </c>
      <c r="E41" s="232">
        <v>12</v>
      </c>
      <c r="F41" s="233">
        <v>2</v>
      </c>
      <c r="G41" s="233">
        <v>10</v>
      </c>
      <c r="H41" s="233">
        <v>3</v>
      </c>
      <c r="I41" s="233">
        <v>2</v>
      </c>
      <c r="J41" s="233">
        <v>1</v>
      </c>
      <c r="K41" s="227">
        <v>3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108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8" t="s">
        <v>447</v>
      </c>
      <c r="B42" s="234">
        <v>21</v>
      </c>
      <c r="C42" s="235">
        <v>3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27">
        <v>0</v>
      </c>
      <c r="P42" s="233">
        <v>0</v>
      </c>
      <c r="Q42" s="227">
        <v>1</v>
      </c>
      <c r="R42" s="227">
        <v>2</v>
      </c>
      <c r="S42" s="236"/>
      <c r="T42" s="237" t="s">
        <v>110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4">
      <selection activeCell="A10" sqref="A10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42917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43434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f>SUM(B11:B23)</f>
        <v>17285</v>
      </c>
      <c r="C8" s="231">
        <f aca="true" t="shared" si="0" ref="C8:R8">SUM(C11:C23)</f>
        <v>5296</v>
      </c>
      <c r="D8" s="47">
        <f t="shared" si="0"/>
        <v>1566</v>
      </c>
      <c r="E8" s="89">
        <f t="shared" si="0"/>
        <v>3147</v>
      </c>
      <c r="F8" s="93">
        <f t="shared" si="0"/>
        <v>544</v>
      </c>
      <c r="G8" s="38">
        <f t="shared" si="0"/>
        <v>2574</v>
      </c>
      <c r="H8" s="42">
        <f t="shared" si="0"/>
        <v>447</v>
      </c>
      <c r="I8" s="42">
        <f t="shared" si="0"/>
        <v>497</v>
      </c>
      <c r="J8" s="42">
        <f t="shared" si="0"/>
        <v>220</v>
      </c>
      <c r="K8" s="42">
        <f t="shared" si="0"/>
        <v>481</v>
      </c>
      <c r="L8" s="42">
        <f t="shared" si="0"/>
        <v>38</v>
      </c>
      <c r="M8" s="42">
        <f t="shared" si="0"/>
        <v>873</v>
      </c>
      <c r="N8" s="42">
        <f t="shared" si="0"/>
        <v>45</v>
      </c>
      <c r="O8" s="61">
        <f t="shared" si="0"/>
        <v>105</v>
      </c>
      <c r="P8" s="76">
        <f t="shared" si="0"/>
        <v>0</v>
      </c>
      <c r="Q8" s="65">
        <f t="shared" si="0"/>
        <v>74</v>
      </c>
      <c r="R8" s="71">
        <f t="shared" si="0"/>
        <v>400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0.2956948640483384</v>
      </c>
      <c r="E9" s="48">
        <f t="shared" si="1"/>
        <v>0.5942220543806647</v>
      </c>
      <c r="F9" s="48">
        <f t="shared" si="1"/>
        <v>0.1027190332326284</v>
      </c>
      <c r="G9" s="48">
        <f t="shared" si="1"/>
        <v>0.4860271903323263</v>
      </c>
      <c r="H9" s="48">
        <f t="shared" si="1"/>
        <v>0.08440332326283988</v>
      </c>
      <c r="I9" s="48">
        <f t="shared" si="1"/>
        <v>0.09384441087613293</v>
      </c>
      <c r="J9" s="48">
        <f t="shared" si="1"/>
        <v>0.04154078549848943</v>
      </c>
      <c r="K9" s="48">
        <f t="shared" si="1"/>
        <v>0.09082326283987915</v>
      </c>
      <c r="L9" s="48">
        <f t="shared" si="1"/>
        <v>0.007175226586102719</v>
      </c>
      <c r="M9" s="48">
        <f t="shared" si="1"/>
        <v>0.16484138972809667</v>
      </c>
      <c r="N9" s="48">
        <f t="shared" si="1"/>
        <v>0.008496978851963747</v>
      </c>
      <c r="O9" s="48">
        <f t="shared" si="1"/>
        <v>0.01982628398791541</v>
      </c>
      <c r="P9" s="48">
        <f t="shared" si="1"/>
        <v>0</v>
      </c>
      <c r="Q9" s="48">
        <f t="shared" si="1"/>
        <v>0.013972809667673716</v>
      </c>
      <c r="R9" s="48">
        <f t="shared" si="1"/>
        <v>0.0755287009063444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6" t="s">
        <v>139</v>
      </c>
      <c r="B11" s="247">
        <v>1107</v>
      </c>
      <c r="C11" s="247">
        <v>421</v>
      </c>
      <c r="D11" s="247">
        <v>79</v>
      </c>
      <c r="E11" s="247">
        <v>310</v>
      </c>
      <c r="F11" s="247">
        <v>43</v>
      </c>
      <c r="G11" s="247">
        <v>267</v>
      </c>
      <c r="H11" s="247">
        <v>47</v>
      </c>
      <c r="I11" s="247">
        <v>39</v>
      </c>
      <c r="J11" s="247">
        <v>20</v>
      </c>
      <c r="K11" s="247">
        <v>48</v>
      </c>
      <c r="L11" s="247">
        <v>8</v>
      </c>
      <c r="M11" s="247">
        <v>100</v>
      </c>
      <c r="N11" s="247">
        <v>2</v>
      </c>
      <c r="O11" s="247">
        <v>9</v>
      </c>
      <c r="P11" s="247">
        <v>0</v>
      </c>
      <c r="Q11" s="247">
        <v>0</v>
      </c>
      <c r="R11" s="247">
        <v>23</v>
      </c>
    </row>
    <row r="12" spans="1:18" ht="14.25" thickBot="1" thickTop="1">
      <c r="A12" s="246" t="s">
        <v>462</v>
      </c>
      <c r="B12" s="247">
        <v>949</v>
      </c>
      <c r="C12" s="247">
        <v>331</v>
      </c>
      <c r="D12" s="247">
        <v>120</v>
      </c>
      <c r="E12" s="247">
        <v>197</v>
      </c>
      <c r="F12" s="247">
        <v>30</v>
      </c>
      <c r="G12" s="247">
        <v>167</v>
      </c>
      <c r="H12" s="247">
        <v>27</v>
      </c>
      <c r="I12" s="247">
        <v>33</v>
      </c>
      <c r="J12" s="247">
        <v>14</v>
      </c>
      <c r="K12" s="247">
        <v>33</v>
      </c>
      <c r="L12" s="247">
        <v>0</v>
      </c>
      <c r="M12" s="247">
        <v>58</v>
      </c>
      <c r="N12" s="247">
        <v>0</v>
      </c>
      <c r="O12" s="247">
        <v>7</v>
      </c>
      <c r="P12" s="247">
        <v>0</v>
      </c>
      <c r="Q12" s="247">
        <v>0</v>
      </c>
      <c r="R12" s="247">
        <v>7</v>
      </c>
    </row>
    <row r="13" spans="1:18" ht="14.25" thickBot="1" thickTop="1">
      <c r="A13" s="246" t="s">
        <v>463</v>
      </c>
      <c r="B13" s="247">
        <v>1090</v>
      </c>
      <c r="C13" s="247">
        <v>336</v>
      </c>
      <c r="D13" s="247">
        <v>89</v>
      </c>
      <c r="E13" s="247">
        <v>233</v>
      </c>
      <c r="F13" s="247">
        <v>33</v>
      </c>
      <c r="G13" s="247">
        <v>196</v>
      </c>
      <c r="H13" s="247">
        <v>33</v>
      </c>
      <c r="I13" s="247">
        <v>38</v>
      </c>
      <c r="J13" s="247">
        <v>24</v>
      </c>
      <c r="K13" s="247">
        <v>29</v>
      </c>
      <c r="L13" s="247">
        <v>1</v>
      </c>
      <c r="M13" s="247">
        <v>70</v>
      </c>
      <c r="N13" s="247">
        <v>6</v>
      </c>
      <c r="O13" s="247">
        <v>7</v>
      </c>
      <c r="P13" s="247">
        <v>0</v>
      </c>
      <c r="Q13" s="247">
        <v>3</v>
      </c>
      <c r="R13" s="247">
        <v>3</v>
      </c>
    </row>
    <row r="14" spans="1:18" ht="14.25" thickBot="1" thickTop="1">
      <c r="A14" s="246" t="s">
        <v>464</v>
      </c>
      <c r="B14" s="247">
        <v>1458</v>
      </c>
      <c r="C14" s="247">
        <v>434</v>
      </c>
      <c r="D14" s="247">
        <v>94</v>
      </c>
      <c r="E14" s="247">
        <v>203</v>
      </c>
      <c r="F14" s="247">
        <v>25</v>
      </c>
      <c r="G14" s="247">
        <v>177</v>
      </c>
      <c r="H14" s="247">
        <v>36</v>
      </c>
      <c r="I14" s="247">
        <v>42</v>
      </c>
      <c r="J14" s="247">
        <v>13</v>
      </c>
      <c r="K14" s="247">
        <v>30</v>
      </c>
      <c r="L14" s="247">
        <v>4</v>
      </c>
      <c r="M14" s="247">
        <v>51</v>
      </c>
      <c r="N14" s="247">
        <v>2</v>
      </c>
      <c r="O14" s="247">
        <v>4</v>
      </c>
      <c r="P14" s="247">
        <v>0</v>
      </c>
      <c r="Q14" s="247">
        <v>22</v>
      </c>
      <c r="R14" s="247">
        <v>111</v>
      </c>
    </row>
    <row r="15" spans="1:18" ht="14.25" thickBot="1" thickTop="1">
      <c r="A15" s="246" t="s">
        <v>465</v>
      </c>
      <c r="B15" s="247">
        <v>1588</v>
      </c>
      <c r="C15" s="247">
        <v>454</v>
      </c>
      <c r="D15" s="247">
        <v>96</v>
      </c>
      <c r="E15" s="247">
        <v>260</v>
      </c>
      <c r="F15" s="247">
        <v>42</v>
      </c>
      <c r="G15" s="247">
        <v>224</v>
      </c>
      <c r="H15" s="247">
        <v>44</v>
      </c>
      <c r="I15" s="247">
        <v>43</v>
      </c>
      <c r="J15" s="247">
        <v>16</v>
      </c>
      <c r="K15" s="247">
        <v>37</v>
      </c>
      <c r="L15" s="247">
        <v>5</v>
      </c>
      <c r="M15" s="247">
        <v>65</v>
      </c>
      <c r="N15" s="247">
        <v>9</v>
      </c>
      <c r="O15" s="247">
        <v>6</v>
      </c>
      <c r="P15" s="247">
        <v>0</v>
      </c>
      <c r="Q15" s="247">
        <v>10</v>
      </c>
      <c r="R15" s="247">
        <v>79</v>
      </c>
    </row>
    <row r="16" spans="1:18" ht="14.25" thickBot="1" thickTop="1">
      <c r="A16" s="246" t="s">
        <v>466</v>
      </c>
      <c r="B16" s="247">
        <v>1664</v>
      </c>
      <c r="C16" s="247">
        <v>475</v>
      </c>
      <c r="D16" s="247">
        <v>130</v>
      </c>
      <c r="E16" s="247">
        <v>277</v>
      </c>
      <c r="F16" s="247">
        <v>46</v>
      </c>
      <c r="G16" s="247">
        <v>229</v>
      </c>
      <c r="H16" s="247">
        <v>46</v>
      </c>
      <c r="I16" s="247">
        <v>46</v>
      </c>
      <c r="J16" s="247">
        <v>17</v>
      </c>
      <c r="K16" s="247">
        <v>36</v>
      </c>
      <c r="L16" s="247">
        <v>2</v>
      </c>
      <c r="M16" s="247">
        <v>80</v>
      </c>
      <c r="N16" s="247">
        <v>6</v>
      </c>
      <c r="O16" s="247">
        <v>11</v>
      </c>
      <c r="P16" s="247">
        <v>0</v>
      </c>
      <c r="Q16" s="247">
        <v>15</v>
      </c>
      <c r="R16" s="247">
        <v>41</v>
      </c>
    </row>
    <row r="17" spans="1:18" ht="14.25" thickBot="1" thickTop="1">
      <c r="A17" s="246" t="s">
        <v>467</v>
      </c>
      <c r="B17" s="247">
        <v>2030</v>
      </c>
      <c r="C17" s="247">
        <v>579</v>
      </c>
      <c r="D17" s="247">
        <v>173</v>
      </c>
      <c r="E17" s="247">
        <v>339</v>
      </c>
      <c r="F17" s="247">
        <v>66</v>
      </c>
      <c r="G17" s="247">
        <v>272</v>
      </c>
      <c r="H17" s="247">
        <v>41</v>
      </c>
      <c r="I17" s="247">
        <v>45</v>
      </c>
      <c r="J17" s="247">
        <v>20</v>
      </c>
      <c r="K17" s="247">
        <v>41</v>
      </c>
      <c r="L17" s="247">
        <v>5</v>
      </c>
      <c r="M17" s="247">
        <v>117</v>
      </c>
      <c r="N17" s="247">
        <v>3</v>
      </c>
      <c r="O17" s="247">
        <v>8</v>
      </c>
      <c r="P17" s="247">
        <v>0</v>
      </c>
      <c r="Q17" s="247">
        <v>8</v>
      </c>
      <c r="R17" s="247">
        <v>51</v>
      </c>
    </row>
    <row r="18" spans="1:18" ht="14.25" thickBot="1" thickTop="1">
      <c r="A18" s="246" t="s">
        <v>468</v>
      </c>
      <c r="B18" s="247">
        <v>1861</v>
      </c>
      <c r="C18" s="247">
        <v>487</v>
      </c>
      <c r="D18" s="247">
        <v>194</v>
      </c>
      <c r="E18" s="247">
        <v>283</v>
      </c>
      <c r="F18" s="247">
        <v>59</v>
      </c>
      <c r="G18" s="247">
        <v>222</v>
      </c>
      <c r="H18" s="247">
        <v>40</v>
      </c>
      <c r="I18" s="247">
        <v>46</v>
      </c>
      <c r="J18" s="247">
        <v>18</v>
      </c>
      <c r="K18" s="247">
        <v>40</v>
      </c>
      <c r="L18" s="247">
        <v>4</v>
      </c>
      <c r="M18" s="247">
        <v>73</v>
      </c>
      <c r="N18" s="247">
        <v>3</v>
      </c>
      <c r="O18" s="247">
        <v>16</v>
      </c>
      <c r="P18" s="247">
        <v>0</v>
      </c>
      <c r="Q18" s="247">
        <v>0</v>
      </c>
      <c r="R18" s="247">
        <v>0</v>
      </c>
    </row>
    <row r="19" spans="1:18" ht="14.25" thickBot="1" thickTop="1">
      <c r="A19" s="246" t="s">
        <v>469</v>
      </c>
      <c r="B19" s="247">
        <v>1685</v>
      </c>
      <c r="C19" s="247">
        <v>471</v>
      </c>
      <c r="D19" s="247">
        <v>170</v>
      </c>
      <c r="E19" s="247">
        <v>264</v>
      </c>
      <c r="F19" s="247">
        <v>42</v>
      </c>
      <c r="G19" s="247">
        <v>212</v>
      </c>
      <c r="H19" s="247">
        <v>34</v>
      </c>
      <c r="I19" s="247">
        <v>43</v>
      </c>
      <c r="J19" s="247">
        <v>20</v>
      </c>
      <c r="K19" s="247">
        <v>43</v>
      </c>
      <c r="L19" s="247">
        <v>2</v>
      </c>
      <c r="M19" s="247">
        <v>78</v>
      </c>
      <c r="N19" s="247">
        <v>2</v>
      </c>
      <c r="O19" s="247">
        <v>8</v>
      </c>
      <c r="P19" s="247">
        <v>0</v>
      </c>
      <c r="Q19" s="247">
        <v>10</v>
      </c>
      <c r="R19" s="247">
        <v>19</v>
      </c>
    </row>
    <row r="20" spans="1:18" ht="14.25" thickBot="1" thickTop="1">
      <c r="A20" s="246" t="s">
        <v>470</v>
      </c>
      <c r="B20" s="247">
        <v>1516</v>
      </c>
      <c r="C20" s="247">
        <v>480</v>
      </c>
      <c r="D20" s="247">
        <v>146</v>
      </c>
      <c r="E20" s="247">
        <v>277</v>
      </c>
      <c r="F20" s="247">
        <v>43</v>
      </c>
      <c r="G20" s="247">
        <v>221</v>
      </c>
      <c r="H20" s="247">
        <v>30</v>
      </c>
      <c r="I20" s="247">
        <v>47</v>
      </c>
      <c r="J20" s="247">
        <v>19</v>
      </c>
      <c r="K20" s="247">
        <v>54</v>
      </c>
      <c r="L20" s="247">
        <v>0</v>
      </c>
      <c r="M20" s="247">
        <v>71</v>
      </c>
      <c r="N20" s="247">
        <v>10</v>
      </c>
      <c r="O20" s="247">
        <v>11</v>
      </c>
      <c r="P20" s="247">
        <v>0</v>
      </c>
      <c r="Q20" s="247">
        <v>4</v>
      </c>
      <c r="R20" s="247">
        <v>42</v>
      </c>
    </row>
    <row r="21" spans="1:18" ht="14.25" thickBot="1" thickTop="1">
      <c r="A21" s="246" t="s">
        <v>471</v>
      </c>
      <c r="B21" s="247">
        <v>1186</v>
      </c>
      <c r="C21" s="247">
        <v>418</v>
      </c>
      <c r="D21" s="247">
        <v>135</v>
      </c>
      <c r="E21" s="247">
        <v>247</v>
      </c>
      <c r="F21" s="247">
        <v>60</v>
      </c>
      <c r="G21" s="247">
        <v>187</v>
      </c>
      <c r="H21" s="247">
        <v>38</v>
      </c>
      <c r="I21" s="247">
        <v>40</v>
      </c>
      <c r="J21" s="247">
        <v>19</v>
      </c>
      <c r="K21" s="247">
        <v>41</v>
      </c>
      <c r="L21" s="247">
        <v>1</v>
      </c>
      <c r="M21" s="247">
        <v>52</v>
      </c>
      <c r="N21" s="247">
        <v>0</v>
      </c>
      <c r="O21" s="247">
        <v>9</v>
      </c>
      <c r="P21" s="247">
        <v>0</v>
      </c>
      <c r="Q21" s="247">
        <v>1</v>
      </c>
      <c r="R21" s="247">
        <v>22</v>
      </c>
    </row>
    <row r="22" spans="1:18" ht="14.25" thickBot="1" thickTop="1">
      <c r="A22" s="246" t="s">
        <v>483</v>
      </c>
      <c r="B22" s="247">
        <v>1151</v>
      </c>
      <c r="C22" s="247">
        <v>410</v>
      </c>
      <c r="D22" s="247">
        <v>140</v>
      </c>
      <c r="E22" s="247">
        <v>257</v>
      </c>
      <c r="F22" s="247">
        <v>55</v>
      </c>
      <c r="G22" s="247">
        <v>200</v>
      </c>
      <c r="H22" s="247">
        <v>31</v>
      </c>
      <c r="I22" s="247">
        <v>35</v>
      </c>
      <c r="J22" s="247">
        <v>20</v>
      </c>
      <c r="K22" s="247">
        <v>49</v>
      </c>
      <c r="L22" s="247">
        <v>6</v>
      </c>
      <c r="M22" s="247">
        <v>58</v>
      </c>
      <c r="N22" s="247">
        <v>2</v>
      </c>
      <c r="O22" s="247">
        <v>9</v>
      </c>
      <c r="P22" s="247">
        <v>0</v>
      </c>
      <c r="Q22" s="247">
        <v>1</v>
      </c>
      <c r="R22" s="247">
        <v>2</v>
      </c>
    </row>
    <row r="23" ht="13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53" t="s">
        <v>34</v>
      </c>
      <c r="B5" s="257"/>
      <c r="C5" s="258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57"/>
      <c r="B6" s="257"/>
      <c r="C6" s="258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53" t="s">
        <v>34</v>
      </c>
      <c r="B5" s="257"/>
      <c r="C5" s="258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57"/>
      <c r="B6" s="257"/>
      <c r="C6" s="258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53" t="s">
        <v>34</v>
      </c>
      <c r="B1" s="254"/>
      <c r="C1" s="54"/>
      <c r="D1" s="54" t="s">
        <v>99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1107</v>
      </c>
      <c r="C8" s="7">
        <f t="shared" si="0"/>
        <v>421</v>
      </c>
      <c r="D8" s="47">
        <f t="shared" si="0"/>
        <v>79</v>
      </c>
      <c r="E8" s="32">
        <f t="shared" si="0"/>
        <v>310</v>
      </c>
      <c r="F8" s="35">
        <f t="shared" si="0"/>
        <v>43</v>
      </c>
      <c r="G8" s="38">
        <f t="shared" si="0"/>
        <v>267</v>
      </c>
      <c r="H8" s="42">
        <f t="shared" si="0"/>
        <v>47</v>
      </c>
      <c r="I8" s="42">
        <f t="shared" si="0"/>
        <v>39</v>
      </c>
      <c r="J8" s="42">
        <f t="shared" si="0"/>
        <v>20</v>
      </c>
      <c r="K8" s="42">
        <f t="shared" si="0"/>
        <v>48</v>
      </c>
      <c r="L8" s="42">
        <f t="shared" si="0"/>
        <v>8</v>
      </c>
      <c r="M8" s="42">
        <f t="shared" si="0"/>
        <v>100</v>
      </c>
      <c r="N8" s="42">
        <f t="shared" si="0"/>
        <v>2</v>
      </c>
      <c r="O8" s="61">
        <f t="shared" si="0"/>
        <v>9</v>
      </c>
      <c r="P8" s="76">
        <f>SUM(P13:P67)</f>
        <v>0</v>
      </c>
      <c r="Q8" s="65">
        <f>SUM(Q12:Q67)</f>
        <v>0</v>
      </c>
      <c r="R8" s="71">
        <f>SUM(R12:R67)</f>
        <v>23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0.1876484560570071</v>
      </c>
      <c r="E9" s="33">
        <f aca="true" t="shared" si="1" ref="E9:R9">E8/$C$8</f>
        <v>0.7363420427553444</v>
      </c>
      <c r="F9" s="36">
        <f t="shared" si="1"/>
        <v>0.1021377672209026</v>
      </c>
      <c r="G9" s="39">
        <f t="shared" si="1"/>
        <v>0.6342042755344418</v>
      </c>
      <c r="H9" s="43">
        <f t="shared" si="1"/>
        <v>0.11163895486935867</v>
      </c>
      <c r="I9" s="43">
        <f t="shared" si="1"/>
        <v>0.09263657957244656</v>
      </c>
      <c r="J9" s="43">
        <f>J8/$C$8</f>
        <v>0.047505938242280284</v>
      </c>
      <c r="K9" s="43">
        <f>K8/$C$8</f>
        <v>0.11401425178147269</v>
      </c>
      <c r="L9" s="43">
        <f>L8/$C$8</f>
        <v>0.019002375296912115</v>
      </c>
      <c r="M9" s="43">
        <f t="shared" si="1"/>
        <v>0.2375296912114014</v>
      </c>
      <c r="N9" s="43">
        <f t="shared" si="1"/>
        <v>0.004750593824228029</v>
      </c>
      <c r="O9" s="62">
        <f t="shared" si="1"/>
        <v>0.021377672209026127</v>
      </c>
      <c r="P9" s="77">
        <f t="shared" si="1"/>
        <v>0</v>
      </c>
      <c r="Q9" s="66">
        <f t="shared" si="1"/>
        <v>0</v>
      </c>
      <c r="R9" s="72">
        <f t="shared" si="1"/>
        <v>0.05463182897862233</v>
      </c>
      <c r="T9" s="143" t="s">
        <v>59</v>
      </c>
    </row>
    <row r="10" spans="1:20" ht="14.25" thickBot="1" thickTop="1">
      <c r="A10" s="90" t="s">
        <v>4</v>
      </c>
      <c r="B10" s="9">
        <f>B8/C9</f>
        <v>35.70967741935484</v>
      </c>
      <c r="C10" s="9">
        <f>C8/C9</f>
        <v>13.580645161290322</v>
      </c>
      <c r="D10" s="49">
        <f>D8/$C$9</f>
        <v>2.5483870967741935</v>
      </c>
      <c r="E10" s="34">
        <f aca="true" t="shared" si="2" ref="E10:R10">E8/$C$9</f>
        <v>10</v>
      </c>
      <c r="F10" s="37">
        <f t="shared" si="2"/>
        <v>1.3870967741935485</v>
      </c>
      <c r="G10" s="40">
        <f t="shared" si="2"/>
        <v>8.612903225806452</v>
      </c>
      <c r="H10" s="44">
        <f t="shared" si="2"/>
        <v>1.5161290322580645</v>
      </c>
      <c r="I10" s="44">
        <f t="shared" si="2"/>
        <v>1.2580645161290323</v>
      </c>
      <c r="J10" s="44">
        <f t="shared" si="2"/>
        <v>0.6451612903225806</v>
      </c>
      <c r="K10" s="44">
        <f t="shared" si="2"/>
        <v>1.5483870967741935</v>
      </c>
      <c r="L10" s="44">
        <f t="shared" si="2"/>
        <v>0.25806451612903225</v>
      </c>
      <c r="M10" s="44">
        <f t="shared" si="2"/>
        <v>3.225806451612903</v>
      </c>
      <c r="N10" s="44">
        <f t="shared" si="2"/>
        <v>0.06451612903225806</v>
      </c>
      <c r="O10" s="63">
        <f t="shared" si="2"/>
        <v>0.2903225806451613</v>
      </c>
      <c r="P10" s="78">
        <f t="shared" si="2"/>
        <v>0</v>
      </c>
      <c r="Q10" s="67">
        <f t="shared" si="2"/>
        <v>0</v>
      </c>
      <c r="R10" s="73">
        <f t="shared" si="2"/>
        <v>0.7419354838709677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30" t="s">
        <v>101</v>
      </c>
      <c r="B12" s="234">
        <v>42</v>
      </c>
      <c r="C12" s="235">
        <v>13</v>
      </c>
      <c r="D12" s="227">
        <v>0</v>
      </c>
      <c r="E12" s="229">
        <v>5</v>
      </c>
      <c r="F12" s="233">
        <v>0</v>
      </c>
      <c r="G12" s="233">
        <v>5</v>
      </c>
      <c r="H12" s="233">
        <v>0</v>
      </c>
      <c r="I12" s="233">
        <v>0</v>
      </c>
      <c r="J12" s="233">
        <v>1</v>
      </c>
      <c r="K12" s="233">
        <v>2</v>
      </c>
      <c r="L12" s="233">
        <v>0</v>
      </c>
      <c r="M12" s="233">
        <v>2</v>
      </c>
      <c r="N12" s="233">
        <v>0</v>
      </c>
      <c r="O12" s="233">
        <v>0</v>
      </c>
      <c r="P12" s="233">
        <v>0</v>
      </c>
      <c r="Q12" s="233">
        <v>0</v>
      </c>
      <c r="R12" s="227">
        <v>8</v>
      </c>
      <c r="S12" s="236"/>
      <c r="T12" s="237" t="s">
        <v>102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147" t="s">
        <v>103</v>
      </c>
      <c r="B13" s="234">
        <v>54</v>
      </c>
      <c r="C13" s="235">
        <v>20</v>
      </c>
      <c r="D13" s="227">
        <v>0</v>
      </c>
      <c r="E13" s="233">
        <v>20</v>
      </c>
      <c r="F13" s="233">
        <v>2</v>
      </c>
      <c r="G13" s="233">
        <v>18</v>
      </c>
      <c r="H13" s="233">
        <v>3</v>
      </c>
      <c r="I13" s="233">
        <v>2</v>
      </c>
      <c r="J13" s="233">
        <v>1</v>
      </c>
      <c r="K13" s="227">
        <v>3</v>
      </c>
      <c r="L13" s="233">
        <v>0</v>
      </c>
      <c r="M13" s="227">
        <v>9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104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30" t="s">
        <v>105</v>
      </c>
      <c r="B14" s="234">
        <v>49</v>
      </c>
      <c r="C14" s="235">
        <v>22</v>
      </c>
      <c r="D14" s="229">
        <v>3</v>
      </c>
      <c r="E14" s="229">
        <v>4</v>
      </c>
      <c r="F14" s="233">
        <v>3</v>
      </c>
      <c r="G14" s="233">
        <v>1</v>
      </c>
      <c r="H14" s="233">
        <v>1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27">
        <v>15</v>
      </c>
      <c r="S14" s="236"/>
      <c r="T14" s="237" t="s">
        <v>106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30" t="s">
        <v>107</v>
      </c>
      <c r="B15" s="234">
        <v>46</v>
      </c>
      <c r="C15" s="235">
        <v>20</v>
      </c>
      <c r="D15" s="229">
        <v>9</v>
      </c>
      <c r="E15" s="232">
        <v>11</v>
      </c>
      <c r="F15" s="233">
        <v>3</v>
      </c>
      <c r="G15" s="233">
        <v>8</v>
      </c>
      <c r="H15" s="233">
        <v>2</v>
      </c>
      <c r="I15" s="233">
        <v>2</v>
      </c>
      <c r="J15" s="233">
        <v>1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108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30" t="s">
        <v>109</v>
      </c>
      <c r="B16" s="234">
        <v>19</v>
      </c>
      <c r="C16" s="235">
        <v>3</v>
      </c>
      <c r="D16" s="227">
        <v>0</v>
      </c>
      <c r="E16" s="227">
        <v>3</v>
      </c>
      <c r="F16" s="233">
        <v>0</v>
      </c>
      <c r="G16" s="233">
        <v>3</v>
      </c>
      <c r="H16" s="233">
        <v>0</v>
      </c>
      <c r="I16" s="233">
        <v>0</v>
      </c>
      <c r="J16" s="233">
        <v>0</v>
      </c>
      <c r="K16" s="227">
        <v>1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110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230" t="s">
        <v>111</v>
      </c>
      <c r="B17" s="234">
        <v>18</v>
      </c>
      <c r="C17" s="235">
        <v>2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2</v>
      </c>
      <c r="P17" s="233">
        <v>0</v>
      </c>
      <c r="Q17" s="233">
        <v>0</v>
      </c>
      <c r="R17" s="233">
        <v>0</v>
      </c>
      <c r="S17" s="236"/>
      <c r="T17" s="237" t="s">
        <v>112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147" t="s">
        <v>113</v>
      </c>
      <c r="B18" s="234">
        <v>25</v>
      </c>
      <c r="C18" s="235">
        <v>8</v>
      </c>
      <c r="D18" s="233">
        <v>0</v>
      </c>
      <c r="E18" s="233">
        <v>8</v>
      </c>
      <c r="F18" s="233">
        <v>2</v>
      </c>
      <c r="G18" s="233">
        <v>6</v>
      </c>
      <c r="H18" s="233">
        <v>0</v>
      </c>
      <c r="I18" s="233">
        <v>2</v>
      </c>
      <c r="J18" s="233">
        <v>0</v>
      </c>
      <c r="K18" s="233">
        <v>0</v>
      </c>
      <c r="L18" s="233">
        <v>0</v>
      </c>
      <c r="M18" s="227">
        <v>4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114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147" t="s">
        <v>115</v>
      </c>
      <c r="B19" s="234">
        <v>44</v>
      </c>
      <c r="C19" s="235">
        <v>19</v>
      </c>
      <c r="D19" s="227">
        <v>0</v>
      </c>
      <c r="E19" s="232">
        <v>19</v>
      </c>
      <c r="F19" s="233">
        <v>3</v>
      </c>
      <c r="G19" s="233">
        <v>16</v>
      </c>
      <c r="H19" s="233">
        <v>3</v>
      </c>
      <c r="I19" s="233">
        <v>2</v>
      </c>
      <c r="J19" s="233">
        <v>1</v>
      </c>
      <c r="K19" s="227">
        <v>3</v>
      </c>
      <c r="L19" s="233">
        <v>0</v>
      </c>
      <c r="M19" s="227">
        <v>7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102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147" t="s">
        <v>116</v>
      </c>
      <c r="B20" s="234">
        <v>49</v>
      </c>
      <c r="C20" s="235">
        <v>20</v>
      </c>
      <c r="D20" s="227">
        <v>0</v>
      </c>
      <c r="E20" s="232">
        <v>20</v>
      </c>
      <c r="F20" s="233">
        <v>3</v>
      </c>
      <c r="G20" s="233">
        <v>17</v>
      </c>
      <c r="H20" s="233">
        <v>1</v>
      </c>
      <c r="I20" s="233">
        <v>2</v>
      </c>
      <c r="J20" s="233">
        <v>1</v>
      </c>
      <c r="K20" s="227">
        <v>2</v>
      </c>
      <c r="L20" s="233">
        <v>0</v>
      </c>
      <c r="M20" s="227">
        <v>11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104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30" t="s">
        <v>117</v>
      </c>
      <c r="B21" s="234">
        <v>56</v>
      </c>
      <c r="C21" s="235">
        <v>24</v>
      </c>
      <c r="D21" s="227">
        <v>0</v>
      </c>
      <c r="E21" s="232">
        <v>22</v>
      </c>
      <c r="F21" s="233">
        <v>1</v>
      </c>
      <c r="G21" s="233">
        <v>21</v>
      </c>
      <c r="H21" s="233">
        <v>4</v>
      </c>
      <c r="I21" s="233">
        <v>2</v>
      </c>
      <c r="J21" s="233">
        <v>2</v>
      </c>
      <c r="K21" s="227">
        <v>2</v>
      </c>
      <c r="L21" s="233">
        <v>0</v>
      </c>
      <c r="M21" s="227">
        <v>11</v>
      </c>
      <c r="N21" s="233">
        <v>0</v>
      </c>
      <c r="O21" s="250">
        <v>2</v>
      </c>
      <c r="P21" s="233">
        <v>0</v>
      </c>
      <c r="Q21" s="233">
        <v>0</v>
      </c>
      <c r="R21" s="233">
        <v>0</v>
      </c>
      <c r="S21" s="236"/>
      <c r="T21" s="237" t="s">
        <v>106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30" t="s">
        <v>118</v>
      </c>
      <c r="B22" s="234">
        <v>45</v>
      </c>
      <c r="C22" s="235">
        <v>21</v>
      </c>
      <c r="D22" s="229">
        <v>6</v>
      </c>
      <c r="E22" s="232">
        <v>15</v>
      </c>
      <c r="F22" s="233">
        <v>3</v>
      </c>
      <c r="G22" s="233">
        <v>12</v>
      </c>
      <c r="H22" s="233">
        <v>4</v>
      </c>
      <c r="I22" s="233">
        <v>2</v>
      </c>
      <c r="J22" s="233">
        <v>1</v>
      </c>
      <c r="K22" s="227">
        <v>3</v>
      </c>
      <c r="L22" s="233">
        <v>0</v>
      </c>
      <c r="M22" s="227">
        <v>1</v>
      </c>
      <c r="N22" s="233">
        <v>1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108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30" t="s">
        <v>119</v>
      </c>
      <c r="B23" s="234">
        <v>17</v>
      </c>
      <c r="C23" s="235">
        <v>4</v>
      </c>
      <c r="D23" s="233">
        <v>4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110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230" t="s">
        <v>120</v>
      </c>
      <c r="B24" s="234">
        <v>16</v>
      </c>
      <c r="C24" s="235">
        <v>2</v>
      </c>
      <c r="D24" s="233">
        <v>0</v>
      </c>
      <c r="E24" s="227">
        <v>1</v>
      </c>
      <c r="F24" s="233">
        <v>0</v>
      </c>
      <c r="G24" s="233">
        <v>1</v>
      </c>
      <c r="H24" s="233">
        <v>0</v>
      </c>
      <c r="I24" s="233">
        <v>1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29">
        <v>1</v>
      </c>
      <c r="P24" s="233">
        <v>0</v>
      </c>
      <c r="Q24" s="233">
        <v>0</v>
      </c>
      <c r="R24" s="233">
        <v>0</v>
      </c>
      <c r="S24" s="236"/>
      <c r="T24" s="237" t="s">
        <v>112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147" t="s">
        <v>121</v>
      </c>
      <c r="B25" s="234">
        <v>24</v>
      </c>
      <c r="C25" s="235">
        <v>11</v>
      </c>
      <c r="D25" s="233">
        <v>0</v>
      </c>
      <c r="E25" s="233">
        <v>11</v>
      </c>
      <c r="F25" s="233">
        <v>1</v>
      </c>
      <c r="G25" s="233">
        <v>10</v>
      </c>
      <c r="H25" s="233">
        <v>0</v>
      </c>
      <c r="I25" s="233">
        <v>2</v>
      </c>
      <c r="J25" s="233">
        <v>0</v>
      </c>
      <c r="K25" s="233">
        <v>0</v>
      </c>
      <c r="L25" s="227">
        <v>8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114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30" t="s">
        <v>122</v>
      </c>
      <c r="B26" s="234">
        <v>43</v>
      </c>
      <c r="C26" s="235">
        <v>19</v>
      </c>
      <c r="D26" s="233">
        <v>8</v>
      </c>
      <c r="E26" s="233">
        <v>11</v>
      </c>
      <c r="F26" s="233">
        <v>1</v>
      </c>
      <c r="G26" s="233">
        <v>10</v>
      </c>
      <c r="H26" s="233">
        <v>2</v>
      </c>
      <c r="I26" s="233">
        <v>1</v>
      </c>
      <c r="J26" s="233">
        <v>1</v>
      </c>
      <c r="K26" s="227">
        <v>3</v>
      </c>
      <c r="L26" s="233">
        <v>0</v>
      </c>
      <c r="M26" s="227">
        <v>3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102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30" t="s">
        <v>123</v>
      </c>
      <c r="B27" s="234">
        <v>46</v>
      </c>
      <c r="C27" s="235">
        <v>20</v>
      </c>
      <c r="D27" s="229">
        <v>6</v>
      </c>
      <c r="E27" s="232">
        <v>14</v>
      </c>
      <c r="F27" s="233">
        <v>1</v>
      </c>
      <c r="G27" s="233">
        <v>13</v>
      </c>
      <c r="H27" s="233">
        <v>5</v>
      </c>
      <c r="I27" s="233">
        <v>2</v>
      </c>
      <c r="J27" s="233">
        <v>1</v>
      </c>
      <c r="K27" s="227">
        <v>2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104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230" t="s">
        <v>124</v>
      </c>
      <c r="B28" s="234">
        <v>44</v>
      </c>
      <c r="C28" s="235">
        <v>19</v>
      </c>
      <c r="D28" s="229">
        <v>9</v>
      </c>
      <c r="E28" s="232">
        <v>10</v>
      </c>
      <c r="F28" s="233">
        <v>2</v>
      </c>
      <c r="G28" s="233">
        <v>8</v>
      </c>
      <c r="H28" s="233">
        <v>1</v>
      </c>
      <c r="I28" s="233">
        <v>2</v>
      </c>
      <c r="J28" s="233">
        <v>1</v>
      </c>
      <c r="K28" s="227">
        <v>2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106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30" t="s">
        <v>125</v>
      </c>
      <c r="B29" s="234">
        <v>45</v>
      </c>
      <c r="C29" s="235">
        <v>19</v>
      </c>
      <c r="D29" s="233">
        <v>8</v>
      </c>
      <c r="E29" s="233">
        <v>11</v>
      </c>
      <c r="F29" s="233">
        <v>3</v>
      </c>
      <c r="G29" s="233">
        <v>8</v>
      </c>
      <c r="H29" s="233">
        <v>2</v>
      </c>
      <c r="I29" s="233">
        <v>2</v>
      </c>
      <c r="J29" s="233">
        <v>1</v>
      </c>
      <c r="K29" s="227">
        <v>2</v>
      </c>
      <c r="L29" s="233">
        <v>0</v>
      </c>
      <c r="M29" s="233">
        <v>0</v>
      </c>
      <c r="N29" s="233">
        <v>1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108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147" t="s">
        <v>126</v>
      </c>
      <c r="B30" s="234">
        <v>20</v>
      </c>
      <c r="C30" s="235">
        <v>3</v>
      </c>
      <c r="D30" s="227">
        <v>0</v>
      </c>
      <c r="E30" s="227">
        <v>3</v>
      </c>
      <c r="F30" s="233">
        <v>0</v>
      </c>
      <c r="G30" s="233">
        <v>3</v>
      </c>
      <c r="H30" s="233">
        <v>0</v>
      </c>
      <c r="I30" s="233">
        <v>0</v>
      </c>
      <c r="J30" s="233">
        <v>0</v>
      </c>
      <c r="K30" s="227">
        <v>1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110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230" t="s">
        <v>127</v>
      </c>
      <c r="B31" s="234">
        <v>15</v>
      </c>
      <c r="C31" s="235">
        <v>2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2</v>
      </c>
      <c r="P31" s="233">
        <v>0</v>
      </c>
      <c r="Q31" s="233">
        <v>0</v>
      </c>
      <c r="R31" s="233">
        <v>0</v>
      </c>
      <c r="S31" s="236"/>
      <c r="T31" s="237" t="s">
        <v>112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147" t="s">
        <v>128</v>
      </c>
      <c r="B32" s="5">
        <v>23</v>
      </c>
      <c r="C32" s="102">
        <v>6</v>
      </c>
      <c r="D32" s="103">
        <v>0</v>
      </c>
      <c r="E32" s="146">
        <v>6</v>
      </c>
      <c r="F32" s="103">
        <v>0</v>
      </c>
      <c r="G32" s="103">
        <v>6</v>
      </c>
      <c r="H32" s="103">
        <v>2</v>
      </c>
      <c r="I32" s="103">
        <v>1</v>
      </c>
      <c r="J32" s="103">
        <v>0</v>
      </c>
      <c r="K32" s="103">
        <v>0</v>
      </c>
      <c r="L32" s="103">
        <v>0</v>
      </c>
      <c r="M32" s="227">
        <v>3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236"/>
      <c r="T32" s="237" t="s">
        <v>114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30" t="s">
        <v>129</v>
      </c>
      <c r="B33" s="5">
        <v>45</v>
      </c>
      <c r="C33" s="102">
        <v>21</v>
      </c>
      <c r="D33" s="229">
        <v>6</v>
      </c>
      <c r="E33" s="232">
        <v>15</v>
      </c>
      <c r="F33" s="103">
        <v>4</v>
      </c>
      <c r="G33" s="103">
        <v>11</v>
      </c>
      <c r="H33" s="103">
        <v>4</v>
      </c>
      <c r="I33" s="103">
        <v>2</v>
      </c>
      <c r="J33" s="103">
        <v>1</v>
      </c>
      <c r="K33" s="227">
        <v>2</v>
      </c>
      <c r="L33" s="103">
        <v>0</v>
      </c>
      <c r="M33" s="227">
        <v>2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236"/>
      <c r="T33" s="237" t="s">
        <v>102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147" t="s">
        <v>130</v>
      </c>
      <c r="B34" s="5">
        <v>50</v>
      </c>
      <c r="C34" s="102">
        <v>20</v>
      </c>
      <c r="D34" s="227">
        <v>0</v>
      </c>
      <c r="E34" s="232">
        <v>20</v>
      </c>
      <c r="F34" s="103">
        <v>2</v>
      </c>
      <c r="G34" s="103">
        <v>18</v>
      </c>
      <c r="H34" s="103">
        <v>1</v>
      </c>
      <c r="I34" s="103">
        <v>2</v>
      </c>
      <c r="J34" s="103">
        <v>2</v>
      </c>
      <c r="K34" s="227">
        <v>3</v>
      </c>
      <c r="L34" s="103">
        <v>0</v>
      </c>
      <c r="M34" s="227">
        <v>10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236"/>
      <c r="T34" s="237" t="s">
        <v>104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147" t="s">
        <v>131</v>
      </c>
      <c r="B35" s="5">
        <v>47</v>
      </c>
      <c r="C35" s="102">
        <v>21</v>
      </c>
      <c r="D35" s="227">
        <v>0</v>
      </c>
      <c r="E35" s="232">
        <v>21</v>
      </c>
      <c r="F35" s="103">
        <v>2</v>
      </c>
      <c r="G35" s="103">
        <v>19</v>
      </c>
      <c r="H35" s="103">
        <v>1</v>
      </c>
      <c r="I35" s="103">
        <v>2</v>
      </c>
      <c r="J35" s="103">
        <v>1</v>
      </c>
      <c r="K35" s="227">
        <v>4</v>
      </c>
      <c r="L35" s="103">
        <v>0</v>
      </c>
      <c r="M35" s="227">
        <v>11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236"/>
      <c r="T35" s="237" t="s">
        <v>106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30" t="s">
        <v>132</v>
      </c>
      <c r="B36" s="5">
        <v>43</v>
      </c>
      <c r="C36" s="102">
        <v>20</v>
      </c>
      <c r="D36" s="229">
        <v>1</v>
      </c>
      <c r="E36" s="232">
        <v>19</v>
      </c>
      <c r="F36" s="103">
        <v>2</v>
      </c>
      <c r="G36" s="103">
        <v>17</v>
      </c>
      <c r="H36" s="103">
        <v>3</v>
      </c>
      <c r="I36" s="103">
        <v>2</v>
      </c>
      <c r="J36" s="103">
        <v>1</v>
      </c>
      <c r="K36" s="227">
        <v>4</v>
      </c>
      <c r="L36" s="103">
        <v>0</v>
      </c>
      <c r="M36" s="227">
        <v>7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236"/>
      <c r="T36" s="237" t="s">
        <v>108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30" t="s">
        <v>133</v>
      </c>
      <c r="B37" s="5">
        <v>23</v>
      </c>
      <c r="C37" s="102">
        <v>3</v>
      </c>
      <c r="D37" s="103">
        <v>3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46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236"/>
      <c r="T37" s="237" t="s">
        <v>110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230" t="s">
        <v>134</v>
      </c>
      <c r="B38" s="5">
        <v>22</v>
      </c>
      <c r="C38" s="102">
        <v>3</v>
      </c>
      <c r="D38" s="227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46">
        <v>0</v>
      </c>
      <c r="L38" s="103">
        <v>0</v>
      </c>
      <c r="M38" s="103">
        <v>0</v>
      </c>
      <c r="N38" s="103">
        <v>0</v>
      </c>
      <c r="O38" s="103">
        <v>2</v>
      </c>
      <c r="P38" s="103">
        <v>0</v>
      </c>
      <c r="Q38" s="103">
        <v>0</v>
      </c>
      <c r="R38" s="103">
        <v>0</v>
      </c>
      <c r="S38" s="236"/>
      <c r="T38" s="237" t="s">
        <v>112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147" t="s">
        <v>135</v>
      </c>
      <c r="B39" s="5">
        <v>22</v>
      </c>
      <c r="C39" s="102">
        <v>4</v>
      </c>
      <c r="D39" s="103">
        <v>0</v>
      </c>
      <c r="E39" s="103">
        <v>4</v>
      </c>
      <c r="F39" s="103">
        <v>0</v>
      </c>
      <c r="G39" s="103">
        <v>4</v>
      </c>
      <c r="H39" s="103">
        <v>0</v>
      </c>
      <c r="I39" s="103">
        <v>1</v>
      </c>
      <c r="J39" s="103">
        <v>0</v>
      </c>
      <c r="K39" s="103">
        <v>0</v>
      </c>
      <c r="L39" s="103">
        <v>0</v>
      </c>
      <c r="M39" s="227">
        <v>3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236"/>
      <c r="T39" s="237" t="s">
        <v>114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238" t="s">
        <v>136</v>
      </c>
      <c r="B40" s="5">
        <v>44</v>
      </c>
      <c r="C40" s="102">
        <v>19</v>
      </c>
      <c r="D40" s="229">
        <v>8</v>
      </c>
      <c r="E40" s="232">
        <v>11</v>
      </c>
      <c r="F40" s="103">
        <v>2</v>
      </c>
      <c r="G40" s="103">
        <v>9</v>
      </c>
      <c r="H40" s="103">
        <v>2</v>
      </c>
      <c r="I40" s="103">
        <v>2</v>
      </c>
      <c r="J40" s="103">
        <v>1</v>
      </c>
      <c r="K40" s="227">
        <v>2</v>
      </c>
      <c r="L40" s="103">
        <v>0</v>
      </c>
      <c r="M40" s="227">
        <v>2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236"/>
      <c r="T40" s="237" t="s">
        <v>102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230" t="s">
        <v>137</v>
      </c>
      <c r="B41" s="5">
        <v>48</v>
      </c>
      <c r="C41" s="102">
        <v>20</v>
      </c>
      <c r="D41" s="103">
        <v>7</v>
      </c>
      <c r="E41" s="103">
        <v>13</v>
      </c>
      <c r="F41" s="103">
        <v>1</v>
      </c>
      <c r="G41" s="103">
        <v>12</v>
      </c>
      <c r="H41" s="103">
        <v>4</v>
      </c>
      <c r="I41" s="103">
        <v>2</v>
      </c>
      <c r="J41" s="103">
        <v>1</v>
      </c>
      <c r="K41" s="227">
        <v>3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236"/>
      <c r="T41" s="237" t="s">
        <v>104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147" t="s">
        <v>138</v>
      </c>
      <c r="B42" s="5">
        <v>23</v>
      </c>
      <c r="C42" s="102">
        <v>13</v>
      </c>
      <c r="D42" s="227">
        <v>0</v>
      </c>
      <c r="E42" s="232">
        <v>13</v>
      </c>
      <c r="F42" s="103">
        <v>2</v>
      </c>
      <c r="G42" s="103">
        <v>11</v>
      </c>
      <c r="H42" s="103">
        <v>2</v>
      </c>
      <c r="I42" s="103">
        <v>1</v>
      </c>
      <c r="J42" s="103">
        <v>1</v>
      </c>
      <c r="K42" s="227">
        <v>2</v>
      </c>
      <c r="L42" s="103">
        <v>0</v>
      </c>
      <c r="M42" s="227">
        <v>4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236"/>
      <c r="T42" s="237" t="s">
        <v>106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9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9" sqref="A19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9.42187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31/12-01/01/2020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v>16805</v>
      </c>
      <c r="C8" s="249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40">
        <f>Totaal_bewegingen_januari+Totaal_bewegingen_februari+bewegingen_maart+bewegingen_april+bewegingen_mei+bewegingen_juni+bewegingen_juli+Bewegingen_Aug+Bewegingen_sep+bewegingen_oct+bewegingen_nov+bewegingen_Dec</f>
        <v>17285</v>
      </c>
      <c r="C15" s="106">
        <f>Totaal_vertrekken_januari+Totaal_vertrekken_februari+vertrekken_maart+vertrekken_april+Vertrekken_mei+Vertrekken_juni+Vertrekken_juli+Vertrekken_Aug+Vertrekken_sep+Vertrekken_oct+Vertrekken_nov+Vertrekken_Dec</f>
        <v>5296</v>
      </c>
      <c r="D15" s="108">
        <f>Totaal_20_januari+Totaal_20_februari+maart_20+april_20+mei_20+juni_20+juli_20+Aug_20+Sep_20+oct_20+nov_20+Dec_20</f>
        <v>1566</v>
      </c>
      <c r="E15" s="111">
        <f>Totaal_25R_januari+feb_25R+maart_25R+Apr_25R+Mei_25R+Jun_25R+Jul_25R+Aug_25R+Sep_25R+okt_25R+Nov_25R+Dec_25R</f>
        <v>3147</v>
      </c>
      <c r="F15" s="93">
        <f>Totaal_CIV_januari+Totaal_CIV_februari+CIV_maart+CIV_april+CIV_mei+CIV_juni+CIV_juli+CIV_Aug+CIV_Sep+CIV_oct+CIV_nov+CIV_Dec</f>
        <v>544</v>
      </c>
      <c r="G15" s="38">
        <f>Totaal_Meise_jan+Totaal_Meise_feb+Totaal_Meise_maart+Totaal_Meise_Apr+Totaal_Meise_Mei+Totaal_Meise_Jun+Totaal_Meise_Jul+Totaal_Meise_Aug+Totaal_Meise_Sep+Totaal_Meise_Okt+Totaal_Meise_Nov+Totaal_Meise_Dec</f>
        <v>2574</v>
      </c>
      <c r="H15" s="42">
        <f>Totaal_NIK_januari+Totaal_NIK_februari+NIK_maart+NIK_april+NIK_mei+NIK_juni+NIK_juli+NIK_Aug+NIK_Sep+NIK_oct+NIK_nov+NIK_Dec</f>
        <v>447</v>
      </c>
      <c r="I15" s="42">
        <f>Totaal_DEN_januari+Totaal_DEN_februari+DEN_maart+DEN_april+DEN_mei+den_juni+DEN_juli+DEN_Aug+DEN_Sep+DEN_oct+DEN_nov+DEN_Dec</f>
        <v>497</v>
      </c>
      <c r="J15" s="42">
        <f>Totaal_HEL_januari+Totaal_HEL_februari+HEL_maart+HEL_april+Hel_mei+hel_juni+HEL_juli+HEAug+HEL_Sep+HEL_oct+HEL_nov+HEL_Dec</f>
        <v>220</v>
      </c>
      <c r="K15" s="42">
        <f>CIVH_jan+CIVH_feb+CIVH_maart+CIVH_Apr+CIVH_Mei+CIVH_Jun+CIVH_Jul+CIVH_Aug+CIVH_Sep+CIVH_Okt+CIVH_Nov+CIVH_Dec</f>
        <v>481</v>
      </c>
      <c r="L15" s="42">
        <f>BL_Dec</f>
        <v>6</v>
      </c>
      <c r="M15" s="42">
        <f>Totaal_HUL_januari+Totaal_HUL_februari+HUL_maart+HUL_april+HUL_mei+hul_juni+HUL_juli+HUL_Aug+HUL_Sep+HUL_oct+HUL_nov+HUL_Dec</f>
        <v>873</v>
      </c>
      <c r="N15" s="42">
        <f>Totaal_other_januari+Totaal_other_februari+other_maart+other_april+other_mei+other_juni+other_juli+other_Aug+other_Sep+Other_oct+Other_nov+Other_Dec</f>
        <v>45</v>
      </c>
      <c r="O15" s="61">
        <f>Totaal_25L_januari+Totaal_25L_februari+maart_25L+april_25L+mei_25L+juni_25L+juli_25L+Aug_25L+Sep_25L+OCt_25L+Nov_25L+Dec_25L</f>
        <v>105</v>
      </c>
      <c r="P15" s="76">
        <f>Totaal_02_januari+Totaal_02_februari+maart_02+april_02+Mei_02+juni_02+juli_02+Aug_02+Sep_02+oct_02+Nov_02+Dec_02</f>
        <v>0</v>
      </c>
      <c r="Q15" s="65">
        <f>Totaal_07R_januari+Totaal_07R_februari+maart_07R+april_07R+mei_07R+juni_07R+juli_07R+Aug_07R+Sep_07R+oct_07R+Nov_07R+Dec_07R</f>
        <v>74</v>
      </c>
      <c r="R15" s="71">
        <v>527</v>
      </c>
    </row>
    <row r="16" spans="1:18" ht="14.25" thickBot="1" thickTop="1">
      <c r="A16" s="90" t="s">
        <v>28</v>
      </c>
      <c r="B16" s="6"/>
      <c r="C16" s="3">
        <f>count_januari+count_februari+count_maart+count_april+count_mei+count_juni+count_jul+count_aug+count_sep+count_oct+count_Nov+count_Dec</f>
        <v>364</v>
      </c>
      <c r="D16" s="105">
        <f aca="true" t="shared" si="0" ref="D16:R16">D15/$C$8</f>
        <v>0.30851063829787234</v>
      </c>
      <c r="E16" s="105">
        <f t="shared" si="0"/>
        <v>0.6199763593380615</v>
      </c>
      <c r="F16" s="105">
        <f t="shared" si="0"/>
        <v>0.10717100078802207</v>
      </c>
      <c r="G16" s="105">
        <f t="shared" si="0"/>
        <v>0.5070921985815603</v>
      </c>
      <c r="H16" s="105">
        <f t="shared" si="0"/>
        <v>0.08806146572104019</v>
      </c>
      <c r="I16" s="105">
        <f t="shared" si="0"/>
        <v>0.09791174152876281</v>
      </c>
      <c r="J16" s="105">
        <f t="shared" si="0"/>
        <v>0.04334121355397951</v>
      </c>
      <c r="K16" s="105">
        <f t="shared" si="0"/>
        <v>0.09475965327029157</v>
      </c>
      <c r="L16" s="105">
        <f t="shared" si="0"/>
        <v>0.001182033096926714</v>
      </c>
      <c r="M16" s="105">
        <f t="shared" si="0"/>
        <v>0.17198581560283688</v>
      </c>
      <c r="N16" s="105">
        <f t="shared" si="0"/>
        <v>0.008865248226950355</v>
      </c>
      <c r="O16" s="105">
        <f t="shared" si="0"/>
        <v>0.020685579196217493</v>
      </c>
      <c r="P16" s="105">
        <f t="shared" si="0"/>
        <v>0</v>
      </c>
      <c r="Q16" s="105">
        <f t="shared" si="0"/>
        <v>0.014578408195429472</v>
      </c>
      <c r="R16" s="105">
        <f t="shared" si="0"/>
        <v>0.10382190701339637</v>
      </c>
    </row>
    <row r="17" spans="1:18" ht="14.25" thickBot="1" thickTop="1">
      <c r="A17" s="123" t="s">
        <v>4</v>
      </c>
      <c r="B17" s="124">
        <f>B15/C16</f>
        <v>47.48626373626374</v>
      </c>
      <c r="C17" s="124">
        <f>C15/$C16</f>
        <v>14.54945054945055</v>
      </c>
      <c r="D17" s="124">
        <f aca="true" t="shared" si="1" ref="D17:K17">D15/$C16</f>
        <v>4.302197802197802</v>
      </c>
      <c r="E17" s="124">
        <f t="shared" si="1"/>
        <v>8.645604395604396</v>
      </c>
      <c r="F17" s="124">
        <f t="shared" si="1"/>
        <v>1.4945054945054945</v>
      </c>
      <c r="G17" s="124">
        <f t="shared" si="1"/>
        <v>7.071428571428571</v>
      </c>
      <c r="H17" s="124">
        <f t="shared" si="1"/>
        <v>1.228021978021978</v>
      </c>
      <c r="I17" s="124">
        <f t="shared" si="1"/>
        <v>1.3653846153846154</v>
      </c>
      <c r="J17" s="124">
        <f t="shared" si="1"/>
        <v>0.6043956043956044</v>
      </c>
      <c r="K17" s="124">
        <f t="shared" si="1"/>
        <v>1.3214285714285714</v>
      </c>
      <c r="L17" s="124">
        <f aca="true" t="shared" si="2" ref="L17:R17">L15/$C16</f>
        <v>0.016483516483516484</v>
      </c>
      <c r="M17" s="124">
        <f t="shared" si="2"/>
        <v>2.3983516483516483</v>
      </c>
      <c r="N17" s="124">
        <f t="shared" si="2"/>
        <v>0.12362637362637363</v>
      </c>
      <c r="O17" s="124">
        <f t="shared" si="2"/>
        <v>0.28846153846153844</v>
      </c>
      <c r="P17" s="124">
        <f t="shared" si="2"/>
        <v>0</v>
      </c>
      <c r="Q17" s="124">
        <f t="shared" si="2"/>
        <v>0.2032967032967033</v>
      </c>
      <c r="R17" s="124">
        <f t="shared" si="2"/>
        <v>1.4478021978021978</v>
      </c>
    </row>
    <row r="18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98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21</v>
      </c>
      <c r="Q4" s="86" t="s">
        <v>55</v>
      </c>
      <c r="R4" s="87" t="s">
        <v>55</v>
      </c>
    </row>
    <row r="5" spans="1:19" ht="29.2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949</v>
      </c>
      <c r="C8" s="7">
        <f t="shared" si="0"/>
        <v>331</v>
      </c>
      <c r="D8" s="47">
        <f t="shared" si="0"/>
        <v>120</v>
      </c>
      <c r="E8" s="32">
        <f t="shared" si="0"/>
        <v>197</v>
      </c>
      <c r="F8" s="35">
        <f t="shared" si="0"/>
        <v>30</v>
      </c>
      <c r="G8" s="38">
        <f>SUM(G12:G41)</f>
        <v>167</v>
      </c>
      <c r="H8" s="42">
        <f t="shared" si="0"/>
        <v>27</v>
      </c>
      <c r="I8" s="42">
        <f t="shared" si="0"/>
        <v>33</v>
      </c>
      <c r="J8" s="42">
        <f t="shared" si="0"/>
        <v>14</v>
      </c>
      <c r="K8" s="42">
        <f>SUM(K12:K52)</f>
        <v>33</v>
      </c>
      <c r="L8" s="42">
        <f>SUM(L12:L52)</f>
        <v>0</v>
      </c>
      <c r="M8" s="42">
        <f t="shared" si="0"/>
        <v>58</v>
      </c>
      <c r="N8" s="42">
        <f t="shared" si="0"/>
        <v>0</v>
      </c>
      <c r="O8" s="42">
        <f t="shared" si="0"/>
        <v>7</v>
      </c>
      <c r="P8" s="42">
        <f t="shared" si="0"/>
        <v>0</v>
      </c>
      <c r="Q8" s="42">
        <f t="shared" si="0"/>
        <v>0</v>
      </c>
      <c r="R8" s="42">
        <f t="shared" si="0"/>
        <v>7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27</v>
      </c>
      <c r="D9" s="48">
        <f aca="true" t="shared" si="1" ref="D9:R9">D8/$C$8</f>
        <v>0.36253776435045315</v>
      </c>
      <c r="E9" s="33">
        <f t="shared" si="1"/>
        <v>0.595166163141994</v>
      </c>
      <c r="F9" s="36">
        <f t="shared" si="1"/>
        <v>0.09063444108761329</v>
      </c>
      <c r="G9" s="39">
        <f t="shared" si="1"/>
        <v>0.5045317220543807</v>
      </c>
      <c r="H9" s="43">
        <f t="shared" si="1"/>
        <v>0.08157099697885196</v>
      </c>
      <c r="I9" s="43">
        <f t="shared" si="1"/>
        <v>0.09969788519637462</v>
      </c>
      <c r="J9" s="43">
        <f t="shared" si="1"/>
        <v>0.04229607250755287</v>
      </c>
      <c r="K9" s="43">
        <f t="shared" si="1"/>
        <v>0.09969788519637462</v>
      </c>
      <c r="L9" s="43">
        <f t="shared" si="1"/>
        <v>0</v>
      </c>
      <c r="M9" s="223">
        <f t="shared" si="1"/>
        <v>0.17522658610271905</v>
      </c>
      <c r="N9" s="43">
        <f t="shared" si="1"/>
        <v>0</v>
      </c>
      <c r="O9" s="62">
        <f t="shared" si="1"/>
        <v>0.021148036253776436</v>
      </c>
      <c r="P9" s="77">
        <f t="shared" si="1"/>
        <v>0</v>
      </c>
      <c r="Q9" s="66">
        <f t="shared" si="1"/>
        <v>0</v>
      </c>
      <c r="R9" s="72">
        <f t="shared" si="1"/>
        <v>0.021148036253776436</v>
      </c>
      <c r="T9" s="143" t="s">
        <v>59</v>
      </c>
    </row>
    <row r="10" spans="1:20" ht="14.25" thickBot="1" thickTop="1">
      <c r="A10" s="90" t="s">
        <v>4</v>
      </c>
      <c r="B10" s="9">
        <f>B8/C9</f>
        <v>35.148148148148145</v>
      </c>
      <c r="C10" s="9">
        <f>C8/C9</f>
        <v>12.25925925925926</v>
      </c>
      <c r="D10" s="49">
        <f aca="true" t="shared" si="2" ref="D10:R10">D8/$C$9</f>
        <v>4.444444444444445</v>
      </c>
      <c r="E10" s="34">
        <f t="shared" si="2"/>
        <v>7.296296296296297</v>
      </c>
      <c r="F10" s="37">
        <f t="shared" si="2"/>
        <v>1.1111111111111112</v>
      </c>
      <c r="G10" s="40">
        <f t="shared" si="2"/>
        <v>6.185185185185185</v>
      </c>
      <c r="H10" s="44">
        <f t="shared" si="2"/>
        <v>1</v>
      </c>
      <c r="I10" s="44">
        <f t="shared" si="2"/>
        <v>1.2222222222222223</v>
      </c>
      <c r="J10" s="44">
        <f t="shared" si="2"/>
        <v>0.5185185185185185</v>
      </c>
      <c r="K10" s="44">
        <f>K8/$C$9</f>
        <v>1.2222222222222223</v>
      </c>
      <c r="L10" s="44">
        <f>L8/$C$9</f>
        <v>0</v>
      </c>
      <c r="M10" s="44">
        <f t="shared" si="2"/>
        <v>2.1481481481481484</v>
      </c>
      <c r="N10" s="44">
        <f t="shared" si="2"/>
        <v>0</v>
      </c>
      <c r="O10" s="63">
        <f t="shared" si="2"/>
        <v>0.25925925925925924</v>
      </c>
      <c r="P10" s="78">
        <f t="shared" si="2"/>
        <v>0</v>
      </c>
      <c r="Q10" s="67">
        <f t="shared" si="2"/>
        <v>0</v>
      </c>
      <c r="R10" s="73">
        <f t="shared" si="2"/>
        <v>0.25925925925925924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67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167</v>
      </c>
      <c r="B12" s="234">
        <v>47</v>
      </c>
      <c r="C12" s="235">
        <v>20</v>
      </c>
      <c r="D12" s="229">
        <v>6</v>
      </c>
      <c r="E12" s="232">
        <v>14</v>
      </c>
      <c r="F12" s="233">
        <v>2</v>
      </c>
      <c r="G12" s="233">
        <v>12</v>
      </c>
      <c r="H12" s="233">
        <v>1</v>
      </c>
      <c r="I12" s="233">
        <v>2</v>
      </c>
      <c r="J12" s="233">
        <v>1</v>
      </c>
      <c r="K12" s="227">
        <v>5</v>
      </c>
      <c r="L12" s="233">
        <v>0</v>
      </c>
      <c r="M12" s="227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166</v>
      </c>
      <c r="B13" s="234">
        <v>49</v>
      </c>
      <c r="C13" s="235">
        <v>19</v>
      </c>
      <c r="D13" s="229">
        <v>8</v>
      </c>
      <c r="E13" s="232">
        <v>11</v>
      </c>
      <c r="F13" s="233">
        <v>3</v>
      </c>
      <c r="G13" s="233">
        <v>8</v>
      </c>
      <c r="H13" s="233">
        <v>1</v>
      </c>
      <c r="I13" s="233">
        <v>2</v>
      </c>
      <c r="J13" s="233">
        <v>1</v>
      </c>
      <c r="K13" s="227">
        <v>2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165</v>
      </c>
      <c r="B14" s="234">
        <v>46</v>
      </c>
      <c r="C14" s="235">
        <v>18</v>
      </c>
      <c r="D14" s="229">
        <v>8</v>
      </c>
      <c r="E14" s="232">
        <v>10</v>
      </c>
      <c r="F14" s="233">
        <v>2</v>
      </c>
      <c r="G14" s="233">
        <v>8</v>
      </c>
      <c r="H14" s="233">
        <v>1</v>
      </c>
      <c r="I14" s="233">
        <v>2</v>
      </c>
      <c r="J14" s="233">
        <v>1</v>
      </c>
      <c r="K14" s="227">
        <v>2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106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164</v>
      </c>
      <c r="B15" s="234">
        <v>49</v>
      </c>
      <c r="C15" s="235">
        <v>20</v>
      </c>
      <c r="D15" s="229">
        <v>9</v>
      </c>
      <c r="E15" s="232">
        <v>11</v>
      </c>
      <c r="F15" s="233">
        <v>2</v>
      </c>
      <c r="G15" s="233">
        <v>9</v>
      </c>
      <c r="H15" s="233">
        <v>2</v>
      </c>
      <c r="I15" s="233">
        <v>2</v>
      </c>
      <c r="J15" s="233">
        <v>1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108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163</v>
      </c>
      <c r="B16" s="234">
        <v>23</v>
      </c>
      <c r="C16" s="235">
        <v>4</v>
      </c>
      <c r="D16" s="233">
        <v>4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162</v>
      </c>
      <c r="B17" s="234">
        <v>24</v>
      </c>
      <c r="C17" s="235">
        <v>4</v>
      </c>
      <c r="D17" s="233">
        <v>0</v>
      </c>
      <c r="E17" s="233">
        <v>2</v>
      </c>
      <c r="F17" s="233">
        <v>0</v>
      </c>
      <c r="G17" s="227">
        <v>2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27">
        <v>2</v>
      </c>
      <c r="N17" s="233">
        <v>0</v>
      </c>
      <c r="O17" s="229">
        <v>2</v>
      </c>
      <c r="P17" s="233">
        <v>0</v>
      </c>
      <c r="Q17" s="233">
        <v>0</v>
      </c>
      <c r="R17" s="233">
        <v>0</v>
      </c>
      <c r="S17" s="236"/>
      <c r="T17" s="237" t="s">
        <v>112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161</v>
      </c>
      <c r="B18" s="234">
        <v>25</v>
      </c>
      <c r="C18" s="235">
        <v>7</v>
      </c>
      <c r="D18" s="233">
        <v>0</v>
      </c>
      <c r="E18" s="227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27">
        <v>7</v>
      </c>
      <c r="S18" s="236"/>
      <c r="T18" s="237" t="s">
        <v>114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160</v>
      </c>
      <c r="B19" s="234">
        <v>50</v>
      </c>
      <c r="C19" s="235">
        <v>20</v>
      </c>
      <c r="D19" s="229">
        <v>4</v>
      </c>
      <c r="E19" s="232">
        <v>16</v>
      </c>
      <c r="F19" s="233">
        <v>2</v>
      </c>
      <c r="G19" s="233">
        <v>14</v>
      </c>
      <c r="H19" s="233">
        <v>2</v>
      </c>
      <c r="I19" s="233">
        <v>3</v>
      </c>
      <c r="J19" s="233">
        <v>1</v>
      </c>
      <c r="K19" s="227">
        <v>2</v>
      </c>
      <c r="L19" s="233">
        <v>0</v>
      </c>
      <c r="M19" s="227">
        <v>6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159</v>
      </c>
      <c r="B20" s="234">
        <v>48</v>
      </c>
      <c r="C20" s="235">
        <v>20</v>
      </c>
      <c r="D20" s="229">
        <v>9</v>
      </c>
      <c r="E20" s="232">
        <v>11</v>
      </c>
      <c r="F20" s="233">
        <v>1</v>
      </c>
      <c r="G20" s="233">
        <v>10</v>
      </c>
      <c r="H20" s="233">
        <v>2</v>
      </c>
      <c r="I20" s="233">
        <v>2</v>
      </c>
      <c r="J20" s="233">
        <v>1</v>
      </c>
      <c r="K20" s="227">
        <v>2</v>
      </c>
      <c r="L20" s="233">
        <v>0</v>
      </c>
      <c r="M20" s="227">
        <v>3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104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158</v>
      </c>
      <c r="B21" s="234">
        <v>43</v>
      </c>
      <c r="C21" s="235">
        <v>17</v>
      </c>
      <c r="D21" s="229">
        <v>7</v>
      </c>
      <c r="E21" s="232">
        <v>10</v>
      </c>
      <c r="F21" s="233">
        <v>2</v>
      </c>
      <c r="G21" s="233">
        <v>8</v>
      </c>
      <c r="H21" s="233">
        <v>2</v>
      </c>
      <c r="I21" s="233">
        <v>1</v>
      </c>
      <c r="J21" s="233">
        <v>1</v>
      </c>
      <c r="K21" s="227">
        <v>2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106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157</v>
      </c>
      <c r="B22" s="234">
        <v>45</v>
      </c>
      <c r="C22" s="235">
        <v>19</v>
      </c>
      <c r="D22" s="229">
        <v>7</v>
      </c>
      <c r="E22" s="232">
        <v>12</v>
      </c>
      <c r="F22" s="233">
        <v>2</v>
      </c>
      <c r="G22" s="233">
        <v>10</v>
      </c>
      <c r="H22" s="233">
        <v>3</v>
      </c>
      <c r="I22" s="233">
        <v>2</v>
      </c>
      <c r="J22" s="233">
        <v>1</v>
      </c>
      <c r="K22" s="227">
        <v>3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108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156</v>
      </c>
      <c r="B23" s="234">
        <v>21</v>
      </c>
      <c r="C23" s="235">
        <v>4</v>
      </c>
      <c r="D23" s="233">
        <v>4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110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155</v>
      </c>
      <c r="B24" s="234">
        <v>21</v>
      </c>
      <c r="C24" s="235">
        <v>3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3</v>
      </c>
      <c r="P24" s="233">
        <v>0</v>
      </c>
      <c r="Q24" s="233">
        <v>0</v>
      </c>
      <c r="R24" s="233">
        <v>0</v>
      </c>
      <c r="S24" s="236"/>
      <c r="T24" s="237" t="s">
        <v>112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154</v>
      </c>
      <c r="B25" s="234">
        <v>25</v>
      </c>
      <c r="C25" s="235">
        <v>5</v>
      </c>
      <c r="D25" s="233">
        <v>0</v>
      </c>
      <c r="E25" s="233">
        <v>5</v>
      </c>
      <c r="F25" s="233">
        <v>1</v>
      </c>
      <c r="G25" s="233">
        <v>4</v>
      </c>
      <c r="H25" s="233">
        <v>0</v>
      </c>
      <c r="I25" s="233">
        <v>1</v>
      </c>
      <c r="J25" s="233">
        <v>0</v>
      </c>
      <c r="K25" s="233">
        <v>0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153</v>
      </c>
      <c r="B26" s="234">
        <v>47</v>
      </c>
      <c r="C26" s="235">
        <v>19</v>
      </c>
      <c r="D26" s="229">
        <v>8</v>
      </c>
      <c r="E26" s="232">
        <v>11</v>
      </c>
      <c r="F26" s="233">
        <v>2</v>
      </c>
      <c r="G26" s="233">
        <v>9</v>
      </c>
      <c r="H26" s="233">
        <v>1</v>
      </c>
      <c r="I26" s="233">
        <v>2</v>
      </c>
      <c r="J26" s="233">
        <v>1</v>
      </c>
      <c r="K26" s="227">
        <v>2</v>
      </c>
      <c r="L26" s="233">
        <v>0</v>
      </c>
      <c r="M26" s="227">
        <v>3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152</v>
      </c>
      <c r="B27" s="234">
        <v>18</v>
      </c>
      <c r="C27" s="235">
        <v>7</v>
      </c>
      <c r="D27" s="229">
        <v>2</v>
      </c>
      <c r="E27" s="232">
        <v>5</v>
      </c>
      <c r="F27" s="233">
        <v>1</v>
      </c>
      <c r="G27" s="233">
        <v>4</v>
      </c>
      <c r="H27" s="233">
        <v>1</v>
      </c>
      <c r="I27" s="233">
        <v>1</v>
      </c>
      <c r="J27" s="233">
        <v>0</v>
      </c>
      <c r="K27" s="233">
        <v>0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104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151</v>
      </c>
      <c r="B28" s="234"/>
      <c r="C28" s="235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6"/>
      <c r="T28" s="237" t="s">
        <v>106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150</v>
      </c>
      <c r="B29" s="234">
        <v>47</v>
      </c>
      <c r="C29" s="235">
        <v>18</v>
      </c>
      <c r="D29" s="229">
        <v>6</v>
      </c>
      <c r="E29" s="232">
        <v>12</v>
      </c>
      <c r="F29" s="233">
        <v>1</v>
      </c>
      <c r="G29" s="233">
        <v>11</v>
      </c>
      <c r="H29" s="233">
        <v>1</v>
      </c>
      <c r="I29" s="233">
        <v>2</v>
      </c>
      <c r="J29" s="233">
        <v>1</v>
      </c>
      <c r="K29" s="227">
        <v>2</v>
      </c>
      <c r="L29" s="233">
        <v>0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108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47" t="s">
        <v>149</v>
      </c>
      <c r="B30" s="234">
        <v>20</v>
      </c>
      <c r="C30" s="235">
        <v>3</v>
      </c>
      <c r="D30" s="227">
        <v>0</v>
      </c>
      <c r="E30" s="227">
        <v>3</v>
      </c>
      <c r="F30" s="233">
        <v>1</v>
      </c>
      <c r="G30" s="233">
        <v>2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148</v>
      </c>
      <c r="B31" s="234">
        <v>17</v>
      </c>
      <c r="C31" s="235">
        <v>2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2</v>
      </c>
      <c r="P31" s="233">
        <v>0</v>
      </c>
      <c r="Q31" s="233">
        <v>0</v>
      </c>
      <c r="R31" s="233">
        <v>0</v>
      </c>
      <c r="S31" s="236"/>
      <c r="T31" s="237" t="s">
        <v>112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140</v>
      </c>
      <c r="B32" s="234">
        <v>28</v>
      </c>
      <c r="C32" s="235">
        <v>9</v>
      </c>
      <c r="D32" s="233">
        <v>0</v>
      </c>
      <c r="E32" s="233">
        <v>9</v>
      </c>
      <c r="F32" s="233">
        <v>0</v>
      </c>
      <c r="G32" s="233">
        <v>9</v>
      </c>
      <c r="H32" s="233">
        <v>1</v>
      </c>
      <c r="I32" s="233">
        <v>2</v>
      </c>
      <c r="J32" s="233">
        <v>0</v>
      </c>
      <c r="K32" s="233">
        <v>0</v>
      </c>
      <c r="L32" s="233">
        <v>0</v>
      </c>
      <c r="M32" s="227">
        <v>6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141</v>
      </c>
      <c r="B33" s="234">
        <v>47</v>
      </c>
      <c r="C33" s="235">
        <v>20</v>
      </c>
      <c r="D33" s="233">
        <v>8</v>
      </c>
      <c r="E33" s="233">
        <v>12</v>
      </c>
      <c r="F33" s="233">
        <v>2</v>
      </c>
      <c r="G33" s="233">
        <v>10</v>
      </c>
      <c r="H33" s="233">
        <v>1</v>
      </c>
      <c r="I33" s="233">
        <v>2</v>
      </c>
      <c r="J33" s="233">
        <v>1</v>
      </c>
      <c r="K33" s="227">
        <v>3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102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142</v>
      </c>
      <c r="B34" s="234">
        <v>48</v>
      </c>
      <c r="C34" s="235">
        <v>20</v>
      </c>
      <c r="D34" s="229">
        <v>6</v>
      </c>
      <c r="E34" s="232">
        <v>14</v>
      </c>
      <c r="F34" s="233">
        <v>2</v>
      </c>
      <c r="G34" s="233">
        <v>12</v>
      </c>
      <c r="H34" s="233">
        <v>3</v>
      </c>
      <c r="I34" s="233">
        <v>2</v>
      </c>
      <c r="J34" s="233">
        <v>1</v>
      </c>
      <c r="K34" s="227">
        <v>2</v>
      </c>
      <c r="L34" s="233">
        <v>0</v>
      </c>
      <c r="M34" s="227">
        <v>4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143</v>
      </c>
      <c r="B35" s="234">
        <v>44</v>
      </c>
      <c r="C35" s="235">
        <v>20</v>
      </c>
      <c r="D35" s="229">
        <v>9</v>
      </c>
      <c r="E35" s="232">
        <v>11</v>
      </c>
      <c r="F35" s="233">
        <v>2</v>
      </c>
      <c r="G35" s="233">
        <v>9</v>
      </c>
      <c r="H35" s="233">
        <v>1</v>
      </c>
      <c r="I35" s="233">
        <v>2</v>
      </c>
      <c r="J35" s="233">
        <v>1</v>
      </c>
      <c r="K35" s="227">
        <v>2</v>
      </c>
      <c r="L35" s="233">
        <v>0</v>
      </c>
      <c r="M35" s="227">
        <v>3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106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144</v>
      </c>
      <c r="B36" s="234">
        <v>46</v>
      </c>
      <c r="C36" s="235">
        <v>19</v>
      </c>
      <c r="D36" s="229">
        <v>10</v>
      </c>
      <c r="E36" s="232">
        <v>9</v>
      </c>
      <c r="F36" s="233">
        <v>2</v>
      </c>
      <c r="G36" s="233">
        <v>7</v>
      </c>
      <c r="H36" s="233">
        <v>1</v>
      </c>
      <c r="I36" s="233">
        <v>2</v>
      </c>
      <c r="J36" s="233">
        <v>1</v>
      </c>
      <c r="K36" s="227">
        <v>2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108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145</v>
      </c>
      <c r="B37" s="234">
        <v>22</v>
      </c>
      <c r="C37" s="235">
        <v>5</v>
      </c>
      <c r="D37" s="233">
        <v>5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110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146</v>
      </c>
      <c r="B38" s="234">
        <v>20</v>
      </c>
      <c r="C38" s="235">
        <v>3</v>
      </c>
      <c r="D38" s="233">
        <v>0</v>
      </c>
      <c r="E38" s="227">
        <v>3</v>
      </c>
      <c r="F38" s="233">
        <v>0</v>
      </c>
      <c r="G38" s="233">
        <v>3</v>
      </c>
      <c r="H38" s="233">
        <v>2</v>
      </c>
      <c r="I38" s="233">
        <v>0</v>
      </c>
      <c r="J38" s="233">
        <v>0</v>
      </c>
      <c r="K38" s="233">
        <v>0</v>
      </c>
      <c r="L38" s="233">
        <v>0</v>
      </c>
      <c r="M38" s="227">
        <v>1</v>
      </c>
      <c r="N38" s="233">
        <v>0</v>
      </c>
      <c r="O38" s="227">
        <v>0</v>
      </c>
      <c r="P38" s="233">
        <v>0</v>
      </c>
      <c r="Q38" s="233">
        <v>0</v>
      </c>
      <c r="R38" s="233">
        <v>0</v>
      </c>
      <c r="S38" s="236"/>
      <c r="T38" s="237" t="s">
        <v>112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147</v>
      </c>
      <c r="B39" s="234">
        <v>29</v>
      </c>
      <c r="C39" s="235">
        <v>6</v>
      </c>
      <c r="D39" s="233">
        <v>0</v>
      </c>
      <c r="E39" s="233">
        <v>6</v>
      </c>
      <c r="F39" s="233">
        <v>0</v>
      </c>
      <c r="G39" s="233">
        <v>6</v>
      </c>
      <c r="H39" s="233">
        <v>1</v>
      </c>
      <c r="I39" s="233">
        <v>1</v>
      </c>
      <c r="J39" s="233">
        <v>0</v>
      </c>
      <c r="K39" s="233">
        <v>0</v>
      </c>
      <c r="L39" s="233">
        <v>0</v>
      </c>
      <c r="M39" s="227">
        <v>4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/>
      <c r="B40" s="234"/>
      <c r="C40" s="235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44"/>
      <c r="T40" s="237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/>
      <c r="B41" s="234"/>
      <c r="C41" s="235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44"/>
      <c r="T41" s="237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4"/>
      <c r="T42" s="237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4"/>
      <c r="T43" s="237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4"/>
      <c r="T44" s="237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4"/>
      <c r="T45" s="237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27"/>
      <c r="M46" s="233"/>
      <c r="N46" s="233"/>
      <c r="O46" s="233"/>
      <c r="P46" s="233"/>
      <c r="Q46" s="233"/>
      <c r="R46" s="233"/>
      <c r="S46" s="236"/>
      <c r="T46" s="237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55" t="s">
        <v>34</v>
      </c>
      <c r="B1" s="256"/>
      <c r="C1" s="54"/>
      <c r="D1" s="54" t="s">
        <v>97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1090</v>
      </c>
      <c r="C8" s="7">
        <f t="shared" si="0"/>
        <v>336</v>
      </c>
      <c r="D8" s="47">
        <f t="shared" si="0"/>
        <v>89</v>
      </c>
      <c r="E8" s="32">
        <f t="shared" si="0"/>
        <v>233</v>
      </c>
      <c r="F8" s="35">
        <f t="shared" si="0"/>
        <v>33</v>
      </c>
      <c r="G8" s="38">
        <f t="shared" si="0"/>
        <v>196</v>
      </c>
      <c r="H8" s="42">
        <f t="shared" si="0"/>
        <v>33</v>
      </c>
      <c r="I8" s="42">
        <f t="shared" si="0"/>
        <v>38</v>
      </c>
      <c r="J8" s="42">
        <f t="shared" si="0"/>
        <v>24</v>
      </c>
      <c r="K8" s="42">
        <f>SUM(K12:K43)</f>
        <v>29</v>
      </c>
      <c r="L8" s="42">
        <f>SUM(L12:L43)</f>
        <v>1</v>
      </c>
      <c r="M8" s="42">
        <f>SUM(M12:M43)</f>
        <v>70</v>
      </c>
      <c r="N8" s="42">
        <f t="shared" si="0"/>
        <v>6</v>
      </c>
      <c r="O8" s="42">
        <f t="shared" si="0"/>
        <v>7</v>
      </c>
      <c r="P8" s="42">
        <f t="shared" si="0"/>
        <v>0</v>
      </c>
      <c r="Q8" s="42">
        <f t="shared" si="0"/>
        <v>3</v>
      </c>
      <c r="R8" s="42">
        <f t="shared" si="0"/>
        <v>3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0.2648809523809524</v>
      </c>
      <c r="E9" s="33">
        <f t="shared" si="1"/>
        <v>0.6934523809523809</v>
      </c>
      <c r="F9" s="36">
        <f t="shared" si="1"/>
        <v>0.09821428571428571</v>
      </c>
      <c r="G9" s="39">
        <f t="shared" si="1"/>
        <v>0.5833333333333334</v>
      </c>
      <c r="H9" s="43">
        <f t="shared" si="1"/>
        <v>0.09821428571428571</v>
      </c>
      <c r="I9" s="43">
        <f t="shared" si="1"/>
        <v>0.1130952380952381</v>
      </c>
      <c r="J9" s="43">
        <f t="shared" si="1"/>
        <v>0.07142857142857142</v>
      </c>
      <c r="K9" s="43">
        <f t="shared" si="1"/>
        <v>0.08630952380952381</v>
      </c>
      <c r="L9" s="43">
        <f t="shared" si="1"/>
        <v>0.002976190476190476</v>
      </c>
      <c r="M9" s="43">
        <f t="shared" si="1"/>
        <v>0.20833333333333334</v>
      </c>
      <c r="N9" s="43">
        <f t="shared" si="1"/>
        <v>0.017857142857142856</v>
      </c>
      <c r="O9" s="62">
        <f t="shared" si="1"/>
        <v>0.020833333333333332</v>
      </c>
      <c r="P9" s="77">
        <f t="shared" si="1"/>
        <v>0</v>
      </c>
      <c r="Q9" s="66">
        <f t="shared" si="1"/>
        <v>0.008928571428571428</v>
      </c>
      <c r="R9" s="72">
        <f t="shared" si="1"/>
        <v>0.008928571428571428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35.16129032258065</v>
      </c>
      <c r="C10" s="9">
        <f>C8/C9</f>
        <v>10.838709677419354</v>
      </c>
      <c r="D10" s="49">
        <f aca="true" t="shared" si="2" ref="D10:R10">D8/$C$9</f>
        <v>2.870967741935484</v>
      </c>
      <c r="E10" s="34">
        <f t="shared" si="2"/>
        <v>7.516129032258065</v>
      </c>
      <c r="F10" s="37">
        <f t="shared" si="2"/>
        <v>1.064516129032258</v>
      </c>
      <c r="G10" s="40">
        <f t="shared" si="2"/>
        <v>6.32258064516129</v>
      </c>
      <c r="H10" s="44">
        <f t="shared" si="2"/>
        <v>1.064516129032258</v>
      </c>
      <c r="I10" s="44">
        <f t="shared" si="2"/>
        <v>1.2258064516129032</v>
      </c>
      <c r="J10" s="44">
        <f t="shared" si="2"/>
        <v>0.7741935483870968</v>
      </c>
      <c r="K10" s="44">
        <f>K8/$C$9</f>
        <v>0.9354838709677419</v>
      </c>
      <c r="L10" s="44">
        <f>L8/$C$9</f>
        <v>0.03225806451612903</v>
      </c>
      <c r="M10" s="44">
        <f t="shared" si="2"/>
        <v>2.2580645161290325</v>
      </c>
      <c r="N10" s="44">
        <f t="shared" si="2"/>
        <v>0.1935483870967742</v>
      </c>
      <c r="O10" s="63">
        <f t="shared" si="2"/>
        <v>0.22580645161290322</v>
      </c>
      <c r="P10" s="78">
        <f t="shared" si="2"/>
        <v>0</v>
      </c>
      <c r="Q10" s="67">
        <f t="shared" si="2"/>
        <v>0.0967741935483871</v>
      </c>
      <c r="R10" s="73">
        <f t="shared" si="2"/>
        <v>0.0967741935483871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198</v>
      </c>
      <c r="B12" s="234">
        <v>21</v>
      </c>
      <c r="C12" s="235">
        <v>4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2</v>
      </c>
      <c r="R12" s="233">
        <v>2</v>
      </c>
      <c r="S12" s="236"/>
      <c r="T12" s="237" t="s">
        <v>110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197</v>
      </c>
      <c r="B13" s="234">
        <v>15</v>
      </c>
      <c r="C13" s="235">
        <v>2</v>
      </c>
      <c r="D13" s="233">
        <v>0</v>
      </c>
      <c r="E13" s="227">
        <v>1</v>
      </c>
      <c r="F13" s="233">
        <v>0</v>
      </c>
      <c r="G13" s="233">
        <v>1</v>
      </c>
      <c r="H13" s="233">
        <v>1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29">
        <v>1</v>
      </c>
      <c r="P13" s="233">
        <v>0</v>
      </c>
      <c r="Q13" s="233">
        <v>0</v>
      </c>
      <c r="R13" s="233">
        <v>0</v>
      </c>
      <c r="S13" s="236"/>
      <c r="T13" s="237" t="s">
        <v>112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196</v>
      </c>
      <c r="B14" s="234">
        <v>23</v>
      </c>
      <c r="C14" s="235">
        <v>5</v>
      </c>
      <c r="D14" s="233">
        <v>0</v>
      </c>
      <c r="E14" s="233">
        <v>5</v>
      </c>
      <c r="F14" s="233">
        <v>0</v>
      </c>
      <c r="G14" s="233">
        <v>5</v>
      </c>
      <c r="H14" s="233">
        <v>1</v>
      </c>
      <c r="I14" s="233">
        <v>1</v>
      </c>
      <c r="J14" s="233">
        <v>1</v>
      </c>
      <c r="K14" s="233">
        <v>0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114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195</v>
      </c>
      <c r="B15" s="234">
        <v>49</v>
      </c>
      <c r="C15" s="235">
        <v>18</v>
      </c>
      <c r="D15" s="233">
        <v>1</v>
      </c>
      <c r="E15" s="233">
        <v>17</v>
      </c>
      <c r="F15" s="233">
        <v>3</v>
      </c>
      <c r="G15" s="233">
        <v>14</v>
      </c>
      <c r="H15" s="233">
        <v>3</v>
      </c>
      <c r="I15" s="233">
        <v>2</v>
      </c>
      <c r="J15" s="233">
        <v>1</v>
      </c>
      <c r="K15" s="233">
        <v>1</v>
      </c>
      <c r="L15" s="233">
        <v>0</v>
      </c>
      <c r="M15" s="227">
        <v>7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194</v>
      </c>
      <c r="B16" s="234">
        <v>27</v>
      </c>
      <c r="C16" s="235">
        <v>8</v>
      </c>
      <c r="D16" s="229">
        <v>1</v>
      </c>
      <c r="E16" s="232">
        <v>7</v>
      </c>
      <c r="F16" s="233">
        <v>1</v>
      </c>
      <c r="G16" s="233">
        <v>6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27">
        <v>5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193</v>
      </c>
      <c r="B17" s="234">
        <v>24</v>
      </c>
      <c r="C17" s="235">
        <v>10</v>
      </c>
      <c r="D17" s="229">
        <v>5</v>
      </c>
      <c r="E17" s="232">
        <v>5</v>
      </c>
      <c r="F17" s="233">
        <v>1</v>
      </c>
      <c r="G17" s="233">
        <v>4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192</v>
      </c>
      <c r="B18" s="234">
        <v>25</v>
      </c>
      <c r="C18" s="235">
        <v>6</v>
      </c>
      <c r="D18" s="229">
        <v>2</v>
      </c>
      <c r="E18" s="232">
        <v>4</v>
      </c>
      <c r="F18" s="233">
        <v>1</v>
      </c>
      <c r="G18" s="233">
        <v>3</v>
      </c>
      <c r="H18" s="233">
        <v>0</v>
      </c>
      <c r="I18" s="233">
        <v>1</v>
      </c>
      <c r="J18" s="233">
        <v>0</v>
      </c>
      <c r="K18" s="233">
        <v>0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191</v>
      </c>
      <c r="B19" s="234">
        <v>28</v>
      </c>
      <c r="C19" s="235">
        <v>3</v>
      </c>
      <c r="D19" s="229">
        <v>2</v>
      </c>
      <c r="E19" s="227">
        <v>1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110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190</v>
      </c>
      <c r="B20" s="234">
        <v>18</v>
      </c>
      <c r="C20" s="235">
        <v>2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27">
        <v>0</v>
      </c>
      <c r="P20" s="233">
        <v>0</v>
      </c>
      <c r="Q20" s="227">
        <v>1</v>
      </c>
      <c r="R20" s="227">
        <v>1</v>
      </c>
      <c r="S20" s="236"/>
      <c r="T20" s="237" t="s">
        <v>112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189</v>
      </c>
      <c r="B21" s="234">
        <v>24</v>
      </c>
      <c r="C21" s="235">
        <v>6</v>
      </c>
      <c r="D21" s="233">
        <v>0</v>
      </c>
      <c r="E21" s="233">
        <v>6</v>
      </c>
      <c r="F21" s="233">
        <v>0</v>
      </c>
      <c r="G21" s="233">
        <v>6</v>
      </c>
      <c r="H21" s="233">
        <v>1</v>
      </c>
      <c r="I21" s="233">
        <v>1</v>
      </c>
      <c r="J21" s="233">
        <v>0</v>
      </c>
      <c r="K21" s="227">
        <v>1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188</v>
      </c>
      <c r="B22" s="234">
        <v>63</v>
      </c>
      <c r="C22" s="235">
        <v>24</v>
      </c>
      <c r="D22" s="229">
        <v>5</v>
      </c>
      <c r="E22" s="251">
        <v>19</v>
      </c>
      <c r="F22" s="233">
        <v>2</v>
      </c>
      <c r="G22" s="233">
        <v>17</v>
      </c>
      <c r="H22" s="233">
        <v>3</v>
      </c>
      <c r="I22" s="233">
        <v>2</v>
      </c>
      <c r="J22" s="233">
        <v>2</v>
      </c>
      <c r="K22" s="227">
        <v>2</v>
      </c>
      <c r="L22" s="233">
        <v>0</v>
      </c>
      <c r="M22" s="227">
        <v>6</v>
      </c>
      <c r="N22" s="233">
        <v>2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187</v>
      </c>
      <c r="B23" s="234">
        <v>66</v>
      </c>
      <c r="C23" s="235">
        <v>27</v>
      </c>
      <c r="D23" s="229">
        <v>2</v>
      </c>
      <c r="E23" s="232">
        <v>25</v>
      </c>
      <c r="F23" s="233">
        <v>4</v>
      </c>
      <c r="G23" s="233">
        <v>21</v>
      </c>
      <c r="H23" s="233">
        <v>3</v>
      </c>
      <c r="I23" s="233">
        <v>2</v>
      </c>
      <c r="J23" s="233">
        <v>2</v>
      </c>
      <c r="K23" s="227">
        <v>2</v>
      </c>
      <c r="L23" s="233">
        <v>0</v>
      </c>
      <c r="M23" s="227">
        <v>12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186</v>
      </c>
      <c r="B24" s="234">
        <v>50</v>
      </c>
      <c r="C24" s="235">
        <v>18</v>
      </c>
      <c r="D24" s="229">
        <v>9</v>
      </c>
      <c r="E24" s="232">
        <v>9</v>
      </c>
      <c r="F24" s="233">
        <v>2</v>
      </c>
      <c r="G24" s="233">
        <v>7</v>
      </c>
      <c r="H24" s="233">
        <v>1</v>
      </c>
      <c r="I24" s="233">
        <v>2</v>
      </c>
      <c r="J24" s="233">
        <v>2</v>
      </c>
      <c r="K24" s="227">
        <v>1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185</v>
      </c>
      <c r="B25" s="234">
        <v>57</v>
      </c>
      <c r="C25" s="235">
        <v>23</v>
      </c>
      <c r="D25" s="229">
        <v>6</v>
      </c>
      <c r="E25" s="232">
        <v>17</v>
      </c>
      <c r="F25" s="233">
        <v>2</v>
      </c>
      <c r="G25" s="233">
        <v>13</v>
      </c>
      <c r="H25" s="233">
        <v>2</v>
      </c>
      <c r="I25" s="233">
        <v>3</v>
      </c>
      <c r="J25" s="233">
        <v>2</v>
      </c>
      <c r="K25" s="227">
        <v>4</v>
      </c>
      <c r="L25" s="233">
        <v>0</v>
      </c>
      <c r="M25" s="227">
        <v>2</v>
      </c>
      <c r="N25" s="233">
        <v>2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184</v>
      </c>
      <c r="B26" s="234">
        <v>21</v>
      </c>
      <c r="C26" s="235">
        <v>3</v>
      </c>
      <c r="D26" s="233">
        <v>3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183</v>
      </c>
      <c r="B27" s="234">
        <v>19</v>
      </c>
      <c r="C27" s="235">
        <v>2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2</v>
      </c>
      <c r="P27" s="233">
        <v>0</v>
      </c>
      <c r="Q27" s="233">
        <v>0</v>
      </c>
      <c r="R27" s="233">
        <v>0</v>
      </c>
      <c r="S27" s="236"/>
      <c r="T27" s="237" t="s">
        <v>112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182</v>
      </c>
      <c r="B28" s="234">
        <v>26</v>
      </c>
      <c r="C28" s="235">
        <v>5</v>
      </c>
      <c r="D28" s="233">
        <v>0</v>
      </c>
      <c r="E28" s="233">
        <v>5</v>
      </c>
      <c r="F28" s="233">
        <v>0</v>
      </c>
      <c r="G28" s="233">
        <v>5</v>
      </c>
      <c r="H28" s="233">
        <v>1</v>
      </c>
      <c r="I28" s="233">
        <v>1</v>
      </c>
      <c r="J28" s="233">
        <v>0</v>
      </c>
      <c r="K28" s="233">
        <v>0</v>
      </c>
      <c r="L28" s="233">
        <v>0</v>
      </c>
      <c r="M28" s="233">
        <v>3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181</v>
      </c>
      <c r="B29" s="234">
        <v>41</v>
      </c>
      <c r="C29" s="235">
        <v>17</v>
      </c>
      <c r="D29" s="229">
        <v>3</v>
      </c>
      <c r="E29" s="232">
        <v>14</v>
      </c>
      <c r="F29" s="233">
        <v>1</v>
      </c>
      <c r="G29" s="233">
        <v>13</v>
      </c>
      <c r="H29" s="233">
        <v>3</v>
      </c>
      <c r="I29" s="233">
        <v>3</v>
      </c>
      <c r="J29" s="233">
        <v>2</v>
      </c>
      <c r="K29" s="227">
        <v>2</v>
      </c>
      <c r="L29" s="233">
        <v>0</v>
      </c>
      <c r="M29" s="227">
        <v>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180</v>
      </c>
      <c r="B30" s="234">
        <v>51</v>
      </c>
      <c r="C30" s="235">
        <v>16</v>
      </c>
      <c r="D30" s="229">
        <v>3</v>
      </c>
      <c r="E30" s="232">
        <v>13</v>
      </c>
      <c r="F30" s="233">
        <v>1</v>
      </c>
      <c r="G30" s="233">
        <v>11</v>
      </c>
      <c r="H30" s="233">
        <v>3</v>
      </c>
      <c r="I30" s="233">
        <v>3</v>
      </c>
      <c r="J30" s="233">
        <v>2</v>
      </c>
      <c r="K30" s="227">
        <v>2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179</v>
      </c>
      <c r="B31" s="234">
        <v>55</v>
      </c>
      <c r="C31" s="235">
        <v>21</v>
      </c>
      <c r="D31" s="229">
        <v>8</v>
      </c>
      <c r="E31" s="232">
        <v>12</v>
      </c>
      <c r="F31" s="233">
        <v>1</v>
      </c>
      <c r="G31" s="233">
        <v>11</v>
      </c>
      <c r="H31" s="233">
        <v>1</v>
      </c>
      <c r="I31" s="233">
        <v>2</v>
      </c>
      <c r="J31" s="233">
        <v>2</v>
      </c>
      <c r="K31" s="227">
        <v>2</v>
      </c>
      <c r="L31" s="233">
        <v>0</v>
      </c>
      <c r="M31" s="227">
        <v>4</v>
      </c>
      <c r="N31" s="233">
        <v>1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178</v>
      </c>
      <c r="B32" s="234">
        <v>53</v>
      </c>
      <c r="C32" s="235">
        <v>19</v>
      </c>
      <c r="D32" s="229">
        <v>9</v>
      </c>
      <c r="E32" s="232">
        <v>10</v>
      </c>
      <c r="F32" s="233">
        <v>2</v>
      </c>
      <c r="G32" s="233">
        <v>8</v>
      </c>
      <c r="H32" s="233">
        <v>2</v>
      </c>
      <c r="I32" s="233">
        <v>2</v>
      </c>
      <c r="J32" s="233">
        <v>1</v>
      </c>
      <c r="K32" s="227">
        <v>2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177</v>
      </c>
      <c r="B33" s="234">
        <v>28</v>
      </c>
      <c r="C33" s="235">
        <v>3</v>
      </c>
      <c r="D33" s="227">
        <v>0</v>
      </c>
      <c r="E33" s="227">
        <v>3</v>
      </c>
      <c r="F33" s="233">
        <v>0</v>
      </c>
      <c r="G33" s="233">
        <v>3</v>
      </c>
      <c r="H33" s="233">
        <v>1</v>
      </c>
      <c r="I33" s="233">
        <v>0</v>
      </c>
      <c r="J33" s="233">
        <v>0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110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176</v>
      </c>
      <c r="B34" s="234">
        <v>24</v>
      </c>
      <c r="C34" s="235">
        <v>2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2</v>
      </c>
      <c r="P34" s="233">
        <v>0</v>
      </c>
      <c r="Q34" s="233">
        <v>0</v>
      </c>
      <c r="R34" s="233">
        <v>0</v>
      </c>
      <c r="S34" s="236"/>
      <c r="T34" s="237" t="s">
        <v>112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168</v>
      </c>
      <c r="B35" s="234">
        <v>25</v>
      </c>
      <c r="C35" s="235">
        <v>5</v>
      </c>
      <c r="D35" s="233">
        <v>0</v>
      </c>
      <c r="E35" s="233">
        <v>5</v>
      </c>
      <c r="F35" s="233">
        <v>0</v>
      </c>
      <c r="G35" s="233">
        <v>5</v>
      </c>
      <c r="H35" s="233">
        <v>0</v>
      </c>
      <c r="I35" s="233">
        <v>1</v>
      </c>
      <c r="J35" s="233">
        <v>0</v>
      </c>
      <c r="K35" s="233">
        <v>0</v>
      </c>
      <c r="L35" s="233">
        <v>1</v>
      </c>
      <c r="M35" s="227">
        <v>3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169</v>
      </c>
      <c r="B36" s="234">
        <v>50</v>
      </c>
      <c r="C36" s="235">
        <v>20</v>
      </c>
      <c r="D36" s="229">
        <v>4</v>
      </c>
      <c r="E36" s="232">
        <v>16</v>
      </c>
      <c r="F36" s="233">
        <v>3</v>
      </c>
      <c r="G36" s="233">
        <v>13</v>
      </c>
      <c r="H36" s="233">
        <v>2</v>
      </c>
      <c r="I36" s="233">
        <v>3</v>
      </c>
      <c r="J36" s="233">
        <v>2</v>
      </c>
      <c r="K36" s="227">
        <v>2</v>
      </c>
      <c r="L36" s="233">
        <v>0</v>
      </c>
      <c r="M36" s="227">
        <v>4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170</v>
      </c>
      <c r="B37" s="234">
        <v>51</v>
      </c>
      <c r="C37" s="235">
        <v>19</v>
      </c>
      <c r="D37" s="229">
        <v>5</v>
      </c>
      <c r="E37" s="232">
        <v>14</v>
      </c>
      <c r="F37" s="233">
        <v>3</v>
      </c>
      <c r="G37" s="233">
        <v>11</v>
      </c>
      <c r="H37" s="233">
        <v>2</v>
      </c>
      <c r="I37" s="233">
        <v>2</v>
      </c>
      <c r="J37" s="233">
        <v>2</v>
      </c>
      <c r="K37" s="227">
        <v>2</v>
      </c>
      <c r="L37" s="233">
        <v>0</v>
      </c>
      <c r="M37" s="227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171</v>
      </c>
      <c r="B38" s="234">
        <v>49</v>
      </c>
      <c r="C38" s="235">
        <v>19</v>
      </c>
      <c r="D38" s="229">
        <v>9</v>
      </c>
      <c r="E38" s="232">
        <v>10</v>
      </c>
      <c r="F38" s="233">
        <v>2</v>
      </c>
      <c r="G38" s="233">
        <v>8</v>
      </c>
      <c r="H38" s="233">
        <v>1</v>
      </c>
      <c r="I38" s="233">
        <v>2</v>
      </c>
      <c r="J38" s="233">
        <v>1</v>
      </c>
      <c r="K38" s="227">
        <v>2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172</v>
      </c>
      <c r="B39" s="234">
        <v>51</v>
      </c>
      <c r="C39" s="235">
        <v>21</v>
      </c>
      <c r="D39" s="229">
        <v>8</v>
      </c>
      <c r="E39" s="232">
        <v>13</v>
      </c>
      <c r="F39" s="233">
        <v>4</v>
      </c>
      <c r="G39" s="233">
        <v>9</v>
      </c>
      <c r="H39" s="233">
        <v>1</v>
      </c>
      <c r="I39" s="233">
        <v>2</v>
      </c>
      <c r="J39" s="233">
        <v>2</v>
      </c>
      <c r="K39" s="227">
        <v>3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173</v>
      </c>
      <c r="B40" s="234">
        <v>24</v>
      </c>
      <c r="C40" s="235">
        <v>4</v>
      </c>
      <c r="D40" s="233">
        <v>4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110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174</v>
      </c>
      <c r="B41" s="234">
        <v>23</v>
      </c>
      <c r="C41" s="235">
        <v>2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2</v>
      </c>
      <c r="P41" s="233">
        <v>0</v>
      </c>
      <c r="Q41" s="233">
        <v>0</v>
      </c>
      <c r="R41" s="233">
        <v>0</v>
      </c>
      <c r="S41" s="236"/>
      <c r="T41" s="237" t="s">
        <v>112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175</v>
      </c>
      <c r="B42" s="234">
        <v>9</v>
      </c>
      <c r="C42" s="235">
        <v>2</v>
      </c>
      <c r="D42" s="233">
        <v>0</v>
      </c>
      <c r="E42" s="233">
        <v>2</v>
      </c>
      <c r="F42" s="233">
        <v>0</v>
      </c>
      <c r="G42" s="233">
        <v>2</v>
      </c>
      <c r="H42" s="233">
        <v>1</v>
      </c>
      <c r="I42" s="233">
        <v>1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114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53" t="s">
        <v>34</v>
      </c>
      <c r="B1" s="254"/>
      <c r="C1" s="187"/>
      <c r="D1" s="188" t="s">
        <v>96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54"/>
      <c r="B2" s="254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54"/>
      <c r="B3" s="254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54"/>
      <c r="B4" s="254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8"/>
      <c r="N4" s="199"/>
      <c r="O4" s="84" t="s">
        <v>25</v>
      </c>
      <c r="P4" s="85" t="s">
        <v>75</v>
      </c>
      <c r="Q4" s="86" t="s">
        <v>55</v>
      </c>
      <c r="R4" s="87" t="s">
        <v>55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54"/>
      <c r="B5" s="254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18"/>
      <c r="N5" s="201"/>
      <c r="O5" s="202"/>
      <c r="P5" s="203"/>
      <c r="Q5" s="141" t="s">
        <v>56</v>
      </c>
      <c r="R5" s="142" t="s">
        <v>57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54"/>
      <c r="B6" s="254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9"/>
      <c r="T7" s="190"/>
      <c r="U7" s="190" t="s">
        <v>58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1458</v>
      </c>
      <c r="C8" s="7">
        <f t="shared" si="0"/>
        <v>434</v>
      </c>
      <c r="D8" s="47">
        <f t="shared" si="0"/>
        <v>94</v>
      </c>
      <c r="E8" s="32">
        <f t="shared" si="0"/>
        <v>203</v>
      </c>
      <c r="F8" s="35">
        <f t="shared" si="0"/>
        <v>25</v>
      </c>
      <c r="G8" s="38">
        <f t="shared" si="0"/>
        <v>177</v>
      </c>
      <c r="H8" s="42">
        <f t="shared" si="0"/>
        <v>36</v>
      </c>
      <c r="I8" s="42">
        <f t="shared" si="0"/>
        <v>42</v>
      </c>
      <c r="J8" s="42">
        <f t="shared" si="0"/>
        <v>13</v>
      </c>
      <c r="K8" s="42">
        <f>SUM(K12:K44)</f>
        <v>30</v>
      </c>
      <c r="L8" s="42">
        <f>SUM(L12:L44)</f>
        <v>4</v>
      </c>
      <c r="M8" s="42">
        <f t="shared" si="0"/>
        <v>51</v>
      </c>
      <c r="N8" s="42">
        <f t="shared" si="0"/>
        <v>2</v>
      </c>
      <c r="O8" s="42">
        <f t="shared" si="0"/>
        <v>4</v>
      </c>
      <c r="P8" s="42">
        <f t="shared" si="0"/>
        <v>0</v>
      </c>
      <c r="Q8" s="42">
        <f t="shared" si="0"/>
        <v>22</v>
      </c>
      <c r="R8" s="42">
        <f>SUM(R13:R44)</f>
        <v>111</v>
      </c>
      <c r="S8" s="189"/>
      <c r="T8" s="190"/>
      <c r="U8" s="209" t="s">
        <v>54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0.21658986175115208</v>
      </c>
      <c r="E9" s="33">
        <f t="shared" si="1"/>
        <v>0.46774193548387094</v>
      </c>
      <c r="F9" s="36">
        <f t="shared" si="1"/>
        <v>0.0576036866359447</v>
      </c>
      <c r="G9" s="39">
        <f t="shared" si="1"/>
        <v>0.4078341013824885</v>
      </c>
      <c r="H9" s="43">
        <f t="shared" si="1"/>
        <v>0.08294930875576037</v>
      </c>
      <c r="I9" s="43">
        <f t="shared" si="1"/>
        <v>0.0967741935483871</v>
      </c>
      <c r="J9" s="43">
        <f t="shared" si="1"/>
        <v>0.029953917050691243</v>
      </c>
      <c r="K9" s="43">
        <f t="shared" si="1"/>
        <v>0.06912442396313365</v>
      </c>
      <c r="L9" s="43">
        <f t="shared" si="1"/>
        <v>0.009216589861751152</v>
      </c>
      <c r="M9" s="43">
        <f t="shared" si="1"/>
        <v>0.1175115207373272</v>
      </c>
      <c r="N9" s="43">
        <f t="shared" si="1"/>
        <v>0.004608294930875576</v>
      </c>
      <c r="O9" s="62">
        <f t="shared" si="1"/>
        <v>0.009216589861751152</v>
      </c>
      <c r="P9" s="77">
        <f t="shared" si="1"/>
        <v>0</v>
      </c>
      <c r="Q9" s="66">
        <f t="shared" si="1"/>
        <v>0.05069124423963134</v>
      </c>
      <c r="R9" s="72">
        <f t="shared" si="1"/>
        <v>0.2557603686635945</v>
      </c>
      <c r="S9" s="189"/>
      <c r="T9" s="190"/>
      <c r="U9" s="211" t="s">
        <v>59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48.6</v>
      </c>
      <c r="C10" s="9">
        <f>C8/C9</f>
        <v>14.466666666666667</v>
      </c>
      <c r="D10" s="49">
        <f aca="true" t="shared" si="2" ref="D10:R10">D8/$C$9</f>
        <v>3.1333333333333333</v>
      </c>
      <c r="E10" s="34">
        <f t="shared" si="2"/>
        <v>6.766666666666667</v>
      </c>
      <c r="F10" s="37">
        <f t="shared" si="2"/>
        <v>0.8333333333333334</v>
      </c>
      <c r="G10" s="40">
        <f t="shared" si="2"/>
        <v>5.9</v>
      </c>
      <c r="H10" s="44">
        <f t="shared" si="2"/>
        <v>1.2</v>
      </c>
      <c r="I10" s="44">
        <f t="shared" si="2"/>
        <v>1.4</v>
      </c>
      <c r="J10" s="44">
        <f t="shared" si="2"/>
        <v>0.43333333333333335</v>
      </c>
      <c r="K10" s="44">
        <f>K8/$C$9</f>
        <v>1</v>
      </c>
      <c r="L10" s="44">
        <f>L8/$C$9</f>
        <v>0.13333333333333333</v>
      </c>
      <c r="M10" s="44">
        <f t="shared" si="2"/>
        <v>1.7</v>
      </c>
      <c r="N10" s="44">
        <f t="shared" si="2"/>
        <v>0.06666666666666667</v>
      </c>
      <c r="O10" s="63">
        <f t="shared" si="2"/>
        <v>0.13333333333333333</v>
      </c>
      <c r="P10" s="78">
        <f t="shared" si="2"/>
        <v>0</v>
      </c>
      <c r="Q10" s="67">
        <f t="shared" si="2"/>
        <v>0.7333333333333333</v>
      </c>
      <c r="R10" s="73">
        <f t="shared" si="2"/>
        <v>3.7</v>
      </c>
      <c r="S10" s="189"/>
      <c r="T10" s="190"/>
      <c r="U10" s="212" t="s">
        <v>60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190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228</v>
      </c>
      <c r="B12" s="234">
        <v>59</v>
      </c>
      <c r="C12" s="235">
        <v>17</v>
      </c>
      <c r="D12" s="252">
        <v>4</v>
      </c>
      <c r="E12" s="232">
        <v>13</v>
      </c>
      <c r="F12" s="233">
        <v>1</v>
      </c>
      <c r="G12" s="233">
        <v>12</v>
      </c>
      <c r="H12" s="233">
        <v>3</v>
      </c>
      <c r="I12" s="233">
        <v>3</v>
      </c>
      <c r="J12" s="233">
        <v>1</v>
      </c>
      <c r="K12" s="227">
        <v>3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106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227</v>
      </c>
      <c r="B13" s="234">
        <v>59</v>
      </c>
      <c r="C13" s="235">
        <v>20</v>
      </c>
      <c r="D13" s="227">
        <v>0</v>
      </c>
      <c r="E13" s="232">
        <v>20</v>
      </c>
      <c r="F13" s="233">
        <v>2</v>
      </c>
      <c r="G13" s="233">
        <v>18</v>
      </c>
      <c r="H13" s="233">
        <v>4</v>
      </c>
      <c r="I13" s="233">
        <v>2</v>
      </c>
      <c r="J13" s="233">
        <v>1</v>
      </c>
      <c r="K13" s="227">
        <v>3</v>
      </c>
      <c r="L13" s="233">
        <v>0</v>
      </c>
      <c r="M13" s="227">
        <v>4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108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226</v>
      </c>
      <c r="B14" s="234">
        <v>28</v>
      </c>
      <c r="C14" s="235">
        <v>3</v>
      </c>
      <c r="D14" s="233">
        <v>3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110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30" t="s">
        <v>225</v>
      </c>
      <c r="B15" s="234">
        <v>38</v>
      </c>
      <c r="C15" s="235">
        <v>3</v>
      </c>
      <c r="D15" s="233">
        <v>0</v>
      </c>
      <c r="E15" s="227">
        <v>1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1</v>
      </c>
      <c r="O15" s="229">
        <v>2</v>
      </c>
      <c r="P15" s="233">
        <v>0</v>
      </c>
      <c r="Q15" s="233">
        <v>0</v>
      </c>
      <c r="R15" s="233">
        <v>0</v>
      </c>
      <c r="S15" s="236"/>
      <c r="T15" s="237" t="s">
        <v>112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147" t="s">
        <v>224</v>
      </c>
      <c r="B16" s="234">
        <v>44</v>
      </c>
      <c r="C16" s="235">
        <v>9</v>
      </c>
      <c r="D16" s="233">
        <v>0</v>
      </c>
      <c r="E16" s="233">
        <v>9</v>
      </c>
      <c r="F16" s="233">
        <v>1</v>
      </c>
      <c r="G16" s="233">
        <v>8</v>
      </c>
      <c r="H16" s="233">
        <v>1</v>
      </c>
      <c r="I16" s="227">
        <v>2</v>
      </c>
      <c r="J16" s="233">
        <v>0</v>
      </c>
      <c r="K16" s="227">
        <v>1</v>
      </c>
      <c r="L16" s="233">
        <v>0</v>
      </c>
      <c r="M16" s="227">
        <v>4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114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230" t="s">
        <v>223</v>
      </c>
      <c r="B17" s="234">
        <v>53</v>
      </c>
      <c r="C17" s="235">
        <v>21</v>
      </c>
      <c r="D17" s="229">
        <v>6</v>
      </c>
      <c r="E17" s="232">
        <v>15</v>
      </c>
      <c r="F17" s="233">
        <v>2</v>
      </c>
      <c r="G17" s="233">
        <v>13</v>
      </c>
      <c r="H17" s="233">
        <v>4</v>
      </c>
      <c r="I17" s="233">
        <v>3</v>
      </c>
      <c r="J17" s="233">
        <v>1</v>
      </c>
      <c r="K17" s="227">
        <v>2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102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230" t="s">
        <v>222</v>
      </c>
      <c r="B18" s="234">
        <v>61</v>
      </c>
      <c r="C18" s="235">
        <v>22</v>
      </c>
      <c r="D18" s="229">
        <v>8</v>
      </c>
      <c r="E18" s="232">
        <v>14</v>
      </c>
      <c r="F18" s="233">
        <v>2</v>
      </c>
      <c r="G18" s="233">
        <v>12</v>
      </c>
      <c r="H18" s="233">
        <v>2</v>
      </c>
      <c r="I18" s="233">
        <v>3</v>
      </c>
      <c r="J18" s="233">
        <v>1</v>
      </c>
      <c r="K18" s="227">
        <v>2</v>
      </c>
      <c r="L18" s="233">
        <v>0</v>
      </c>
      <c r="M18" s="227">
        <v>3</v>
      </c>
      <c r="N18" s="233">
        <v>1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104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230" t="s">
        <v>221</v>
      </c>
      <c r="B19" s="234">
        <v>59</v>
      </c>
      <c r="C19" s="235">
        <v>20</v>
      </c>
      <c r="D19" s="229">
        <v>8</v>
      </c>
      <c r="E19" s="232">
        <v>12</v>
      </c>
      <c r="F19" s="233">
        <v>2</v>
      </c>
      <c r="G19" s="233">
        <v>10</v>
      </c>
      <c r="H19" s="233">
        <v>2</v>
      </c>
      <c r="I19" s="233">
        <v>2</v>
      </c>
      <c r="J19" s="233">
        <v>1</v>
      </c>
      <c r="K19" s="227">
        <v>2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106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230" t="s">
        <v>220</v>
      </c>
      <c r="B20" s="234">
        <v>38</v>
      </c>
      <c r="C20" s="235">
        <v>9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27">
        <v>9</v>
      </c>
      <c r="S20" s="236"/>
      <c r="T20" s="237" t="s">
        <v>108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230" t="s">
        <v>219</v>
      </c>
      <c r="B21" s="234">
        <v>32</v>
      </c>
      <c r="C21" s="235">
        <v>6</v>
      </c>
      <c r="D21" s="233">
        <v>6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110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230" t="s">
        <v>218</v>
      </c>
      <c r="B22" s="234">
        <v>37</v>
      </c>
      <c r="C22" s="235">
        <v>4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27">
        <v>0</v>
      </c>
      <c r="P22" s="233">
        <v>0</v>
      </c>
      <c r="Q22" s="227">
        <v>4</v>
      </c>
      <c r="R22" s="233">
        <v>0</v>
      </c>
      <c r="S22" s="236"/>
      <c r="T22" s="237" t="s">
        <v>112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230" t="s">
        <v>217</v>
      </c>
      <c r="B23" s="234">
        <v>42</v>
      </c>
      <c r="C23" s="235">
        <v>10</v>
      </c>
      <c r="D23" s="233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27">
        <v>4</v>
      </c>
      <c r="R23" s="227">
        <v>6</v>
      </c>
      <c r="S23" s="236"/>
      <c r="T23" s="237" t="s">
        <v>114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230" t="s">
        <v>216</v>
      </c>
      <c r="B24" s="234">
        <v>59</v>
      </c>
      <c r="C24" s="235">
        <v>24</v>
      </c>
      <c r="D24" s="227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27">
        <v>24</v>
      </c>
      <c r="S24" s="236"/>
      <c r="T24" s="237" t="s">
        <v>102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147" t="s">
        <v>215</v>
      </c>
      <c r="B25" s="234">
        <v>63</v>
      </c>
      <c r="C25" s="235">
        <v>22</v>
      </c>
      <c r="D25" s="227">
        <v>0</v>
      </c>
      <c r="E25" s="233">
        <v>22</v>
      </c>
      <c r="F25" s="233">
        <v>2</v>
      </c>
      <c r="G25" s="233">
        <v>20</v>
      </c>
      <c r="H25" s="233">
        <v>1</v>
      </c>
      <c r="I25" s="233">
        <v>4</v>
      </c>
      <c r="J25" s="233">
        <v>1</v>
      </c>
      <c r="K25" s="227">
        <v>3</v>
      </c>
      <c r="L25" s="233">
        <v>0</v>
      </c>
      <c r="M25" s="227">
        <v>11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104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230" t="s">
        <v>212</v>
      </c>
      <c r="B26" s="234">
        <v>64</v>
      </c>
      <c r="C26" s="235">
        <v>25</v>
      </c>
      <c r="D26" s="233">
        <v>15</v>
      </c>
      <c r="E26" s="233">
        <v>10</v>
      </c>
      <c r="F26" s="233">
        <v>2</v>
      </c>
      <c r="G26" s="233">
        <v>8</v>
      </c>
      <c r="H26" s="233">
        <v>3</v>
      </c>
      <c r="I26" s="233">
        <v>2</v>
      </c>
      <c r="J26" s="233">
        <v>1</v>
      </c>
      <c r="K26" s="233">
        <v>0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106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230" t="s">
        <v>213</v>
      </c>
      <c r="B27" s="234">
        <v>16</v>
      </c>
      <c r="C27" s="235">
        <v>3</v>
      </c>
      <c r="D27" s="227">
        <v>0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27">
        <v>3</v>
      </c>
      <c r="S27" s="236"/>
      <c r="T27" s="237" t="s">
        <v>108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230" t="s">
        <v>214</v>
      </c>
      <c r="B28" s="234">
        <v>33</v>
      </c>
      <c r="C28" s="235">
        <v>5</v>
      </c>
      <c r="D28" s="227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27">
        <v>3</v>
      </c>
      <c r="R28" s="227">
        <v>2</v>
      </c>
      <c r="S28" s="236"/>
      <c r="T28" s="237" t="s">
        <v>110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230" t="s">
        <v>211</v>
      </c>
      <c r="B29" s="234">
        <v>39</v>
      </c>
      <c r="C29" s="235">
        <v>5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27">
        <v>0</v>
      </c>
      <c r="P29" s="233">
        <v>0</v>
      </c>
      <c r="Q29" s="227">
        <v>4</v>
      </c>
      <c r="R29" s="227">
        <v>1</v>
      </c>
      <c r="S29" s="236"/>
      <c r="T29" s="237" t="s">
        <v>112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147" t="s">
        <v>210</v>
      </c>
      <c r="B30" s="234">
        <v>35</v>
      </c>
      <c r="C30" s="235">
        <v>7</v>
      </c>
      <c r="D30" s="233">
        <v>0</v>
      </c>
      <c r="E30" s="233">
        <v>7</v>
      </c>
      <c r="F30" s="233">
        <v>1</v>
      </c>
      <c r="G30" s="233">
        <v>6</v>
      </c>
      <c r="H30" s="233">
        <v>0</v>
      </c>
      <c r="I30" s="233">
        <v>2</v>
      </c>
      <c r="J30" s="233">
        <v>0</v>
      </c>
      <c r="K30" s="233">
        <v>0</v>
      </c>
      <c r="L30" s="227">
        <v>4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114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230" t="s">
        <v>209</v>
      </c>
      <c r="B31" s="234">
        <v>55</v>
      </c>
      <c r="C31" s="235">
        <v>19</v>
      </c>
      <c r="D31" s="229">
        <v>5</v>
      </c>
      <c r="E31" s="232">
        <v>12</v>
      </c>
      <c r="F31" s="233">
        <v>1</v>
      </c>
      <c r="G31" s="233">
        <v>11</v>
      </c>
      <c r="H31" s="233">
        <v>3</v>
      </c>
      <c r="I31" s="233">
        <v>3</v>
      </c>
      <c r="J31" s="233">
        <v>1</v>
      </c>
      <c r="K31" s="227">
        <v>3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27">
        <v>1</v>
      </c>
      <c r="R31" s="227">
        <v>1</v>
      </c>
      <c r="S31" s="236"/>
      <c r="T31" s="237" t="s">
        <v>102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230" t="s">
        <v>208</v>
      </c>
      <c r="B32" s="234">
        <v>78</v>
      </c>
      <c r="C32" s="235">
        <v>35</v>
      </c>
      <c r="D32" s="227">
        <v>0</v>
      </c>
      <c r="E32" s="227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27">
        <v>2</v>
      </c>
      <c r="R32" s="227">
        <v>33</v>
      </c>
      <c r="S32" s="236"/>
      <c r="T32" s="237" t="s">
        <v>104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230" t="s">
        <v>207</v>
      </c>
      <c r="B33" s="234">
        <v>64</v>
      </c>
      <c r="C33" s="235">
        <v>23</v>
      </c>
      <c r="D33" s="227">
        <v>0</v>
      </c>
      <c r="E33" s="227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27">
        <v>3</v>
      </c>
      <c r="R33" s="227">
        <v>20</v>
      </c>
      <c r="S33" s="236"/>
      <c r="T33" s="237" t="s">
        <v>106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230" t="s">
        <v>206</v>
      </c>
      <c r="B34" s="234">
        <v>61</v>
      </c>
      <c r="C34" s="235">
        <v>19</v>
      </c>
      <c r="D34" s="229">
        <v>1</v>
      </c>
      <c r="E34" s="232">
        <v>18</v>
      </c>
      <c r="F34" s="233">
        <v>1</v>
      </c>
      <c r="G34" s="233">
        <v>17</v>
      </c>
      <c r="H34" s="233">
        <v>3</v>
      </c>
      <c r="I34" s="233">
        <v>5</v>
      </c>
      <c r="J34" s="233">
        <v>1</v>
      </c>
      <c r="K34" s="227">
        <v>4</v>
      </c>
      <c r="L34" s="233">
        <v>0</v>
      </c>
      <c r="M34" s="227">
        <v>8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108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230" t="s">
        <v>205</v>
      </c>
      <c r="B35" s="234">
        <v>34</v>
      </c>
      <c r="C35" s="235">
        <v>5</v>
      </c>
      <c r="D35" s="233">
        <v>5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110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230" t="s">
        <v>204</v>
      </c>
      <c r="B36" s="234">
        <v>35</v>
      </c>
      <c r="C36" s="235">
        <v>4</v>
      </c>
      <c r="D36" s="233">
        <v>0</v>
      </c>
      <c r="E36" s="227">
        <v>2</v>
      </c>
      <c r="F36" s="233">
        <v>0</v>
      </c>
      <c r="G36" s="233">
        <v>2</v>
      </c>
      <c r="H36" s="233">
        <v>1</v>
      </c>
      <c r="I36" s="233">
        <v>1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29">
        <v>2</v>
      </c>
      <c r="P36" s="233">
        <v>0</v>
      </c>
      <c r="Q36" s="233">
        <v>0</v>
      </c>
      <c r="R36" s="233">
        <v>0</v>
      </c>
      <c r="S36" s="236"/>
      <c r="T36" s="237" t="s">
        <v>112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230" t="s">
        <v>199</v>
      </c>
      <c r="B37" s="234">
        <v>39</v>
      </c>
      <c r="C37" s="235">
        <v>5</v>
      </c>
      <c r="D37" s="233">
        <v>0</v>
      </c>
      <c r="E37" s="227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27">
        <v>5</v>
      </c>
      <c r="S37" s="236"/>
      <c r="T37" s="237" t="s">
        <v>114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230" t="s">
        <v>200</v>
      </c>
      <c r="B38" s="234">
        <v>56</v>
      </c>
      <c r="C38" s="235">
        <v>22</v>
      </c>
      <c r="D38" s="229">
        <v>13</v>
      </c>
      <c r="E38" s="232">
        <v>9</v>
      </c>
      <c r="F38" s="233">
        <v>1</v>
      </c>
      <c r="G38" s="233">
        <v>8</v>
      </c>
      <c r="H38" s="233">
        <v>1</v>
      </c>
      <c r="I38" s="233">
        <v>3</v>
      </c>
      <c r="J38" s="233">
        <v>1</v>
      </c>
      <c r="K38" s="233">
        <v>0</v>
      </c>
      <c r="L38" s="233">
        <v>0</v>
      </c>
      <c r="M38" s="227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102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230" t="s">
        <v>201</v>
      </c>
      <c r="B39" s="234">
        <v>60</v>
      </c>
      <c r="C39" s="235">
        <v>23</v>
      </c>
      <c r="D39" s="229">
        <v>6</v>
      </c>
      <c r="E39" s="232">
        <v>17</v>
      </c>
      <c r="F39" s="233">
        <v>3</v>
      </c>
      <c r="G39" s="233">
        <v>14</v>
      </c>
      <c r="H39" s="233">
        <v>4</v>
      </c>
      <c r="I39" s="233">
        <v>3</v>
      </c>
      <c r="J39" s="233">
        <v>1</v>
      </c>
      <c r="K39" s="227">
        <v>2</v>
      </c>
      <c r="L39" s="233">
        <v>0</v>
      </c>
      <c r="M39" s="227">
        <v>4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104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230" t="s">
        <v>202</v>
      </c>
      <c r="B40" s="234">
        <v>60</v>
      </c>
      <c r="C40" s="235">
        <v>23</v>
      </c>
      <c r="D40" s="229">
        <v>7</v>
      </c>
      <c r="E40" s="232">
        <v>16</v>
      </c>
      <c r="F40" s="233">
        <v>3</v>
      </c>
      <c r="G40" s="233">
        <v>13</v>
      </c>
      <c r="H40" s="233">
        <v>3</v>
      </c>
      <c r="I40" s="233">
        <v>3</v>
      </c>
      <c r="J40" s="233">
        <v>1</v>
      </c>
      <c r="K40" s="227">
        <v>3</v>
      </c>
      <c r="L40" s="233">
        <v>0</v>
      </c>
      <c r="M40" s="227">
        <v>3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106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230" t="s">
        <v>203</v>
      </c>
      <c r="B41" s="234">
        <v>57</v>
      </c>
      <c r="C41" s="235">
        <v>21</v>
      </c>
      <c r="D41" s="229">
        <v>7</v>
      </c>
      <c r="E41" s="229">
        <v>6</v>
      </c>
      <c r="F41" s="233">
        <v>1</v>
      </c>
      <c r="G41" s="233">
        <v>5</v>
      </c>
      <c r="H41" s="233">
        <v>1</v>
      </c>
      <c r="I41" s="233">
        <v>1</v>
      </c>
      <c r="J41" s="233">
        <v>1</v>
      </c>
      <c r="K41" s="227">
        <v>2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1</v>
      </c>
      <c r="R41" s="227">
        <v>7</v>
      </c>
      <c r="S41" s="236"/>
      <c r="T41" s="237" t="s">
        <v>108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6"/>
      <c r="T42" s="237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53" t="s">
        <v>34</v>
      </c>
      <c r="B1" s="254"/>
      <c r="C1" s="54"/>
      <c r="D1" s="54" t="s">
        <v>94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1588</v>
      </c>
      <c r="C8" s="7">
        <f t="shared" si="0"/>
        <v>454</v>
      </c>
      <c r="D8" s="47">
        <f t="shared" si="0"/>
        <v>96</v>
      </c>
      <c r="E8" s="32">
        <f t="shared" si="0"/>
        <v>260</v>
      </c>
      <c r="F8" s="35">
        <f t="shared" si="0"/>
        <v>42</v>
      </c>
      <c r="G8" s="38">
        <f t="shared" si="0"/>
        <v>224</v>
      </c>
      <c r="H8" s="42">
        <f t="shared" si="0"/>
        <v>44</v>
      </c>
      <c r="I8" s="42">
        <f t="shared" si="0"/>
        <v>43</v>
      </c>
      <c r="J8" s="42">
        <f t="shared" si="0"/>
        <v>16</v>
      </c>
      <c r="K8" s="42">
        <f>SUM(K12:K43)</f>
        <v>37</v>
      </c>
      <c r="L8" s="42">
        <f>SUM(L12:L43)</f>
        <v>5</v>
      </c>
      <c r="M8" s="42">
        <f t="shared" si="0"/>
        <v>65</v>
      </c>
      <c r="N8" s="42">
        <f t="shared" si="0"/>
        <v>9</v>
      </c>
      <c r="O8" s="42">
        <f t="shared" si="0"/>
        <v>6</v>
      </c>
      <c r="P8" s="42">
        <f t="shared" si="0"/>
        <v>0</v>
      </c>
      <c r="Q8" s="42">
        <f t="shared" si="0"/>
        <v>10</v>
      </c>
      <c r="R8" s="42">
        <f t="shared" si="0"/>
        <v>79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0.21145374449339208</v>
      </c>
      <c r="E9" s="33">
        <f t="shared" si="1"/>
        <v>0.5726872246696035</v>
      </c>
      <c r="F9" s="36">
        <f t="shared" si="1"/>
        <v>0.09251101321585903</v>
      </c>
      <c r="G9" s="39">
        <f t="shared" si="1"/>
        <v>0.4933920704845815</v>
      </c>
      <c r="H9" s="43">
        <f t="shared" si="1"/>
        <v>0.09691629955947137</v>
      </c>
      <c r="I9" s="43">
        <f t="shared" si="1"/>
        <v>0.0947136563876652</v>
      </c>
      <c r="J9" s="43">
        <f t="shared" si="1"/>
        <v>0.03524229074889868</v>
      </c>
      <c r="K9" s="43">
        <f t="shared" si="1"/>
        <v>0.08149779735682819</v>
      </c>
      <c r="L9" s="43">
        <f t="shared" si="1"/>
        <v>0.011013215859030838</v>
      </c>
      <c r="M9" s="43">
        <f t="shared" si="1"/>
        <v>0.14317180616740088</v>
      </c>
      <c r="N9" s="43">
        <f t="shared" si="1"/>
        <v>0.019823788546255508</v>
      </c>
      <c r="O9" s="62">
        <f t="shared" si="1"/>
        <v>0.013215859030837005</v>
      </c>
      <c r="P9" s="77">
        <f t="shared" si="1"/>
        <v>0</v>
      </c>
      <c r="Q9" s="66">
        <f t="shared" si="1"/>
        <v>0.022026431718061675</v>
      </c>
      <c r="R9" s="72">
        <f t="shared" si="1"/>
        <v>0.17400881057268722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51.225806451612904</v>
      </c>
      <c r="C10" s="9">
        <f>C8/C9</f>
        <v>14.64516129032258</v>
      </c>
      <c r="D10" s="49">
        <f aca="true" t="shared" si="2" ref="D10:R10">D8/$C$9</f>
        <v>3.096774193548387</v>
      </c>
      <c r="E10" s="34">
        <f t="shared" si="2"/>
        <v>8.387096774193548</v>
      </c>
      <c r="F10" s="37">
        <f t="shared" si="2"/>
        <v>1.3548387096774193</v>
      </c>
      <c r="G10" s="40">
        <f t="shared" si="2"/>
        <v>7.225806451612903</v>
      </c>
      <c r="H10" s="44">
        <f t="shared" si="2"/>
        <v>1.4193548387096775</v>
      </c>
      <c r="I10" s="44">
        <f t="shared" si="2"/>
        <v>1.3870967741935485</v>
      </c>
      <c r="J10" s="44">
        <f t="shared" si="2"/>
        <v>0.5161290322580645</v>
      </c>
      <c r="K10" s="44">
        <f>K8/$C$9</f>
        <v>1.1935483870967742</v>
      </c>
      <c r="L10" s="44">
        <f>L8/$C$9</f>
        <v>0.16129032258064516</v>
      </c>
      <c r="M10" s="44">
        <f t="shared" si="2"/>
        <v>2.096774193548387</v>
      </c>
      <c r="N10" s="44">
        <f t="shared" si="2"/>
        <v>0.2903225806451613</v>
      </c>
      <c r="O10" s="63">
        <f t="shared" si="2"/>
        <v>0.1935483870967742</v>
      </c>
      <c r="P10" s="78">
        <f t="shared" si="2"/>
        <v>0</v>
      </c>
      <c r="Q10" s="67">
        <f t="shared" si="2"/>
        <v>0.3225806451612903</v>
      </c>
      <c r="R10" s="73">
        <f t="shared" si="2"/>
        <v>2.5483870967741935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47" t="s">
        <v>259</v>
      </c>
      <c r="B12" s="234">
        <v>35</v>
      </c>
      <c r="C12" s="235">
        <v>6</v>
      </c>
      <c r="D12" s="233">
        <v>0</v>
      </c>
      <c r="E12" s="233">
        <v>6</v>
      </c>
      <c r="F12" s="233">
        <v>0</v>
      </c>
      <c r="G12" s="233">
        <v>6</v>
      </c>
      <c r="H12" s="233">
        <v>1</v>
      </c>
      <c r="I12" s="233">
        <v>1</v>
      </c>
      <c r="J12" s="233">
        <v>0</v>
      </c>
      <c r="K12" s="233">
        <v>0</v>
      </c>
      <c r="L12" s="233">
        <v>0</v>
      </c>
      <c r="M12" s="227">
        <v>4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114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30" t="s">
        <v>258</v>
      </c>
      <c r="B13" s="234">
        <v>54</v>
      </c>
      <c r="C13" s="235">
        <v>22</v>
      </c>
      <c r="D13" s="229">
        <v>5</v>
      </c>
      <c r="E13" s="232">
        <v>17</v>
      </c>
      <c r="F13" s="233">
        <v>4</v>
      </c>
      <c r="G13" s="233">
        <v>13</v>
      </c>
      <c r="H13" s="233">
        <v>5</v>
      </c>
      <c r="I13" s="233">
        <v>2</v>
      </c>
      <c r="J13" s="233">
        <v>1</v>
      </c>
      <c r="K13" s="227">
        <v>2</v>
      </c>
      <c r="L13" s="233">
        <v>1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102</v>
      </c>
      <c r="U13" s="128"/>
    </row>
    <row r="14" spans="1:20" ht="14.25" customHeight="1" thickBot="1" thickTop="1">
      <c r="A14" s="230" t="s">
        <v>257</v>
      </c>
      <c r="B14" s="234">
        <v>63</v>
      </c>
      <c r="C14" s="235">
        <v>19</v>
      </c>
      <c r="D14" s="229">
        <v>8</v>
      </c>
      <c r="E14" s="232">
        <v>11</v>
      </c>
      <c r="F14" s="233">
        <v>0</v>
      </c>
      <c r="G14" s="233">
        <v>11</v>
      </c>
      <c r="H14" s="233">
        <v>2</v>
      </c>
      <c r="I14" s="233">
        <v>4</v>
      </c>
      <c r="J14" s="233">
        <v>1</v>
      </c>
      <c r="K14" s="227">
        <v>3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104</v>
      </c>
    </row>
    <row r="15" spans="1:21" ht="14.25" customHeight="1" thickBot="1" thickTop="1">
      <c r="A15" s="147" t="s">
        <v>256</v>
      </c>
      <c r="B15" s="234">
        <v>64</v>
      </c>
      <c r="C15" s="235">
        <v>25</v>
      </c>
      <c r="D15" s="227">
        <v>0</v>
      </c>
      <c r="E15" s="232">
        <v>24</v>
      </c>
      <c r="F15" s="233">
        <v>3</v>
      </c>
      <c r="G15" s="233">
        <v>21</v>
      </c>
      <c r="H15" s="233">
        <v>2</v>
      </c>
      <c r="I15" s="233">
        <v>2</v>
      </c>
      <c r="J15" s="233">
        <v>2</v>
      </c>
      <c r="K15" s="227">
        <v>3</v>
      </c>
      <c r="L15" s="233">
        <v>2</v>
      </c>
      <c r="M15" s="227">
        <v>10</v>
      </c>
      <c r="N15" s="233">
        <v>1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106</v>
      </c>
      <c r="U15" s="128"/>
    </row>
    <row r="16" spans="1:20" ht="14.25" customHeight="1" thickBot="1" thickTop="1">
      <c r="A16" s="230" t="s">
        <v>255</v>
      </c>
      <c r="B16" s="234">
        <v>62</v>
      </c>
      <c r="C16" s="235">
        <v>21</v>
      </c>
      <c r="D16" s="229">
        <v>6</v>
      </c>
      <c r="E16" s="232">
        <v>15</v>
      </c>
      <c r="F16" s="233">
        <v>2</v>
      </c>
      <c r="G16" s="233">
        <v>12</v>
      </c>
      <c r="H16" s="233">
        <v>3</v>
      </c>
      <c r="I16" s="233">
        <v>3</v>
      </c>
      <c r="J16" s="233">
        <v>1</v>
      </c>
      <c r="K16" s="227">
        <v>4</v>
      </c>
      <c r="L16" s="233">
        <v>0</v>
      </c>
      <c r="M16" s="227">
        <v>1</v>
      </c>
      <c r="N16" s="233">
        <v>1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108</v>
      </c>
    </row>
    <row r="17" spans="1:20" ht="14.25" customHeight="1" thickBot="1" thickTop="1">
      <c r="A17" s="230" t="s">
        <v>254</v>
      </c>
      <c r="B17" s="234">
        <v>30</v>
      </c>
      <c r="C17" s="235">
        <v>6</v>
      </c>
      <c r="D17" s="233">
        <v>6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110</v>
      </c>
    </row>
    <row r="18" spans="1:20" ht="14.25" customHeight="1" thickBot="1" thickTop="1">
      <c r="A18" s="230" t="s">
        <v>253</v>
      </c>
      <c r="B18" s="234">
        <v>40</v>
      </c>
      <c r="C18" s="235">
        <v>2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2</v>
      </c>
      <c r="P18" s="233">
        <v>0</v>
      </c>
      <c r="Q18" s="233">
        <v>0</v>
      </c>
      <c r="R18" s="233">
        <v>0</v>
      </c>
      <c r="S18" s="236"/>
      <c r="T18" s="237" t="s">
        <v>112</v>
      </c>
    </row>
    <row r="19" spans="1:23" ht="14.25" customHeight="1" thickBot="1" thickTop="1">
      <c r="A19" s="147" t="s">
        <v>252</v>
      </c>
      <c r="B19" s="5">
        <v>42</v>
      </c>
      <c r="C19" s="102">
        <v>10</v>
      </c>
      <c r="D19" s="103">
        <v>0</v>
      </c>
      <c r="E19" s="103">
        <v>10</v>
      </c>
      <c r="F19" s="103">
        <v>0</v>
      </c>
      <c r="G19" s="103">
        <v>10</v>
      </c>
      <c r="H19" s="103">
        <v>0</v>
      </c>
      <c r="I19" s="103">
        <v>2</v>
      </c>
      <c r="J19" s="103">
        <v>0</v>
      </c>
      <c r="K19" s="103">
        <v>0</v>
      </c>
      <c r="L19" s="103">
        <v>0</v>
      </c>
      <c r="M19" s="227">
        <v>8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236"/>
      <c r="T19" s="237" t="s">
        <v>114</v>
      </c>
      <c r="U19" s="128"/>
      <c r="V19" s="128"/>
      <c r="W19" s="128"/>
    </row>
    <row r="20" spans="1:21" ht="14.25" customHeight="1" thickBot="1" thickTop="1">
      <c r="A20" s="230" t="s">
        <v>251</v>
      </c>
      <c r="B20" s="5">
        <v>49</v>
      </c>
      <c r="C20" s="102">
        <v>16</v>
      </c>
      <c r="D20" s="103">
        <v>5</v>
      </c>
      <c r="E20" s="103">
        <v>11</v>
      </c>
      <c r="F20" s="103">
        <v>1</v>
      </c>
      <c r="G20" s="103">
        <v>10</v>
      </c>
      <c r="H20" s="103">
        <v>2</v>
      </c>
      <c r="I20" s="103">
        <v>2</v>
      </c>
      <c r="J20" s="103">
        <v>1</v>
      </c>
      <c r="K20" s="103">
        <v>2</v>
      </c>
      <c r="L20" s="103">
        <v>0</v>
      </c>
      <c r="M20" s="103">
        <v>1</v>
      </c>
      <c r="N20" s="103">
        <v>1</v>
      </c>
      <c r="O20" s="103">
        <v>0</v>
      </c>
      <c r="P20" s="103">
        <v>0</v>
      </c>
      <c r="Q20" s="103">
        <v>0</v>
      </c>
      <c r="R20" s="103">
        <v>0</v>
      </c>
      <c r="S20" s="236"/>
      <c r="T20" s="237" t="s">
        <v>102</v>
      </c>
      <c r="U20" s="128"/>
    </row>
    <row r="21" spans="1:20" ht="14.25" customHeight="1" thickBot="1" thickTop="1">
      <c r="A21" s="230" t="s">
        <v>250</v>
      </c>
      <c r="B21" s="5">
        <v>64</v>
      </c>
      <c r="C21" s="102">
        <v>23</v>
      </c>
      <c r="D21" s="229">
        <v>10</v>
      </c>
      <c r="E21" s="232">
        <v>13</v>
      </c>
      <c r="F21" s="103">
        <v>4</v>
      </c>
      <c r="G21" s="103">
        <v>9</v>
      </c>
      <c r="H21" s="103">
        <v>1</v>
      </c>
      <c r="I21" s="103">
        <v>3</v>
      </c>
      <c r="J21" s="103">
        <v>1</v>
      </c>
      <c r="K21" s="103">
        <v>1</v>
      </c>
      <c r="L21" s="103">
        <v>0</v>
      </c>
      <c r="M21" s="103">
        <v>1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236"/>
      <c r="T21" s="237" t="s">
        <v>104</v>
      </c>
    </row>
    <row r="22" spans="1:21" ht="14.25" customHeight="1" thickBot="1" thickTop="1">
      <c r="A22" s="230" t="s">
        <v>249</v>
      </c>
      <c r="B22" s="5">
        <v>58</v>
      </c>
      <c r="C22" s="102">
        <v>21</v>
      </c>
      <c r="D22" s="229">
        <v>5</v>
      </c>
      <c r="E22" s="232">
        <v>16</v>
      </c>
      <c r="F22" s="103">
        <v>5</v>
      </c>
      <c r="G22" s="103">
        <v>16</v>
      </c>
      <c r="H22" s="103">
        <v>3</v>
      </c>
      <c r="I22" s="103">
        <v>2</v>
      </c>
      <c r="J22" s="103">
        <v>1</v>
      </c>
      <c r="K22" s="227">
        <v>2</v>
      </c>
      <c r="L22" s="103">
        <v>1</v>
      </c>
      <c r="M22" s="227">
        <v>2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236"/>
      <c r="T22" s="237" t="s">
        <v>106</v>
      </c>
      <c r="U22" s="128"/>
    </row>
    <row r="23" spans="1:23" ht="14.25" customHeight="1" thickBot="1" thickTop="1">
      <c r="A23" s="147" t="s">
        <v>248</v>
      </c>
      <c r="B23" s="5">
        <v>62</v>
      </c>
      <c r="C23" s="102">
        <v>20</v>
      </c>
      <c r="D23" s="250">
        <v>0</v>
      </c>
      <c r="E23" s="232">
        <v>20</v>
      </c>
      <c r="F23" s="103">
        <v>2</v>
      </c>
      <c r="G23" s="103">
        <v>18</v>
      </c>
      <c r="H23" s="103">
        <v>4</v>
      </c>
      <c r="I23" s="103">
        <v>2</v>
      </c>
      <c r="J23" s="103">
        <v>1</v>
      </c>
      <c r="K23" s="227">
        <v>3</v>
      </c>
      <c r="L23" s="103">
        <v>0</v>
      </c>
      <c r="M23" s="227">
        <v>8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236"/>
      <c r="T23" s="237" t="s">
        <v>108</v>
      </c>
      <c r="U23" s="128"/>
      <c r="V23" s="128"/>
      <c r="W23" s="128"/>
    </row>
    <row r="24" spans="1:21" ht="14.25" customHeight="1" thickBot="1" thickTop="1">
      <c r="A24" s="230" t="s">
        <v>247</v>
      </c>
      <c r="B24" s="5">
        <v>37</v>
      </c>
      <c r="C24" s="102">
        <v>4</v>
      </c>
      <c r="D24" s="227">
        <v>0</v>
      </c>
      <c r="E24" s="227">
        <v>4</v>
      </c>
      <c r="F24" s="103">
        <v>0</v>
      </c>
      <c r="G24" s="103">
        <v>4</v>
      </c>
      <c r="H24" s="103">
        <v>0</v>
      </c>
      <c r="I24" s="103">
        <v>0</v>
      </c>
      <c r="J24" s="103">
        <v>0</v>
      </c>
      <c r="K24" s="103">
        <v>0</v>
      </c>
      <c r="L24" s="103">
        <v>1</v>
      </c>
      <c r="M24" s="227">
        <v>3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6"/>
      <c r="T24" s="237" t="s">
        <v>110</v>
      </c>
      <c r="U24" s="128"/>
    </row>
    <row r="25" spans="1:23" ht="14.25" customHeight="1" thickBot="1" thickTop="1">
      <c r="A25" s="230" t="s">
        <v>246</v>
      </c>
      <c r="B25" s="5">
        <v>35</v>
      </c>
      <c r="C25" s="102">
        <v>3</v>
      </c>
      <c r="D25" s="103">
        <v>0</v>
      </c>
      <c r="E25" s="227">
        <v>3</v>
      </c>
      <c r="F25" s="103">
        <v>1</v>
      </c>
      <c r="G25" s="103">
        <v>2</v>
      </c>
      <c r="H25" s="103">
        <v>1</v>
      </c>
      <c r="I25" s="103">
        <v>0</v>
      </c>
      <c r="J25" s="103">
        <v>0</v>
      </c>
      <c r="K25" s="103">
        <v>0</v>
      </c>
      <c r="L25" s="103">
        <v>0</v>
      </c>
      <c r="M25" s="227">
        <v>1</v>
      </c>
      <c r="N25" s="103">
        <v>0</v>
      </c>
      <c r="O25" s="227">
        <v>0</v>
      </c>
      <c r="P25" s="103">
        <v>0</v>
      </c>
      <c r="Q25" s="103">
        <v>0</v>
      </c>
      <c r="R25" s="103">
        <v>0</v>
      </c>
      <c r="S25" s="236"/>
      <c r="T25" s="237" t="s">
        <v>112</v>
      </c>
      <c r="U25" s="128"/>
      <c r="V25" s="128"/>
      <c r="W25" s="128"/>
    </row>
    <row r="26" spans="1:22" ht="14.25" customHeight="1" thickBot="1" thickTop="1">
      <c r="A26" s="147" t="s">
        <v>245</v>
      </c>
      <c r="B26" s="234">
        <v>41</v>
      </c>
      <c r="C26" s="235">
        <v>10</v>
      </c>
      <c r="D26" s="233">
        <v>0</v>
      </c>
      <c r="E26" s="233">
        <v>10</v>
      </c>
      <c r="F26" s="233">
        <v>1</v>
      </c>
      <c r="G26" s="233">
        <v>9</v>
      </c>
      <c r="H26" s="233">
        <v>0</v>
      </c>
      <c r="I26" s="233">
        <v>3</v>
      </c>
      <c r="J26" s="233">
        <v>0</v>
      </c>
      <c r="K26" s="233">
        <v>0</v>
      </c>
      <c r="L26" s="233">
        <v>0</v>
      </c>
      <c r="M26" s="227">
        <v>5</v>
      </c>
      <c r="N26" s="233">
        <v>1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114</v>
      </c>
      <c r="U26" s="128"/>
      <c r="V26" s="128"/>
    </row>
    <row r="27" spans="1:20" ht="14.25" customHeight="1" thickBot="1" thickTop="1">
      <c r="A27" s="230" t="s">
        <v>244</v>
      </c>
      <c r="B27" s="234">
        <v>66</v>
      </c>
      <c r="C27" s="235">
        <v>24</v>
      </c>
      <c r="D27" s="229">
        <v>1</v>
      </c>
      <c r="E27" s="229">
        <v>11</v>
      </c>
      <c r="F27" s="233">
        <v>1</v>
      </c>
      <c r="G27" s="233">
        <v>10</v>
      </c>
      <c r="H27" s="233">
        <v>3</v>
      </c>
      <c r="I27" s="233">
        <v>3</v>
      </c>
      <c r="J27" s="233">
        <v>0</v>
      </c>
      <c r="K27" s="227">
        <v>2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27">
        <v>12</v>
      </c>
      <c r="S27" s="236"/>
      <c r="T27" s="237" t="s">
        <v>102</v>
      </c>
    </row>
    <row r="28" spans="1:20" ht="14.25" customHeight="1" thickBot="1" thickTop="1">
      <c r="A28" s="230" t="s">
        <v>243</v>
      </c>
      <c r="B28" s="234">
        <v>63</v>
      </c>
      <c r="C28" s="235">
        <v>20</v>
      </c>
      <c r="D28" s="227">
        <v>0</v>
      </c>
      <c r="E28" s="227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27">
        <v>2</v>
      </c>
      <c r="R28" s="227">
        <v>18</v>
      </c>
      <c r="S28" s="236"/>
      <c r="T28" s="237" t="s">
        <v>104</v>
      </c>
    </row>
    <row r="29" spans="1:21" ht="14.25" customHeight="1" thickBot="1" thickTop="1">
      <c r="A29" s="230" t="s">
        <v>242</v>
      </c>
      <c r="B29" s="234">
        <v>54</v>
      </c>
      <c r="C29" s="235">
        <v>19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27">
        <v>1</v>
      </c>
      <c r="R29" s="227">
        <v>18</v>
      </c>
      <c r="S29" s="236"/>
      <c r="T29" s="237" t="s">
        <v>106</v>
      </c>
      <c r="U29" s="128"/>
    </row>
    <row r="30" spans="1:20" ht="14.25" customHeight="1" thickBot="1" thickTop="1">
      <c r="A30" s="230" t="s">
        <v>241</v>
      </c>
      <c r="B30" s="234">
        <v>64</v>
      </c>
      <c r="C30" s="235">
        <v>19</v>
      </c>
      <c r="D30" s="227">
        <v>0</v>
      </c>
      <c r="E30" s="227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27">
        <v>19</v>
      </c>
      <c r="S30" s="236"/>
      <c r="T30" s="237" t="s">
        <v>108</v>
      </c>
    </row>
    <row r="31" spans="1:23" ht="14.25" customHeight="1" thickBot="1" thickTop="1">
      <c r="A31" s="230" t="s">
        <v>240</v>
      </c>
      <c r="B31" s="234">
        <v>36</v>
      </c>
      <c r="C31" s="235">
        <v>7</v>
      </c>
      <c r="D31" s="227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27">
        <v>2</v>
      </c>
      <c r="R31" s="227">
        <v>5</v>
      </c>
      <c r="S31" s="236"/>
      <c r="T31" s="237" t="s">
        <v>110</v>
      </c>
      <c r="U31" s="128"/>
      <c r="V31" s="128"/>
      <c r="W31" s="128"/>
    </row>
    <row r="32" spans="1:20" ht="14.25" customHeight="1" thickBot="1" thickTop="1">
      <c r="A32" s="230" t="s">
        <v>239</v>
      </c>
      <c r="B32" s="234">
        <v>40</v>
      </c>
      <c r="C32" s="235">
        <v>3</v>
      </c>
      <c r="D32" s="233">
        <v>0</v>
      </c>
      <c r="E32" s="227">
        <v>1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1</v>
      </c>
      <c r="O32" s="233">
        <v>2</v>
      </c>
      <c r="P32" s="233">
        <v>0</v>
      </c>
      <c r="Q32" s="233">
        <v>0</v>
      </c>
      <c r="R32" s="233">
        <v>0</v>
      </c>
      <c r="S32" s="236"/>
      <c r="T32" s="237" t="s">
        <v>112</v>
      </c>
    </row>
    <row r="33" spans="1:20" ht="14.25" customHeight="1" thickBot="1" thickTop="1">
      <c r="A33" s="230" t="s">
        <v>229</v>
      </c>
      <c r="B33" s="234">
        <v>45</v>
      </c>
      <c r="C33" s="235">
        <v>9</v>
      </c>
      <c r="D33" s="233">
        <v>0</v>
      </c>
      <c r="E33" s="227">
        <v>0</v>
      </c>
      <c r="F33" s="233">
        <v>0</v>
      </c>
      <c r="G33" s="233">
        <v>1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1</v>
      </c>
      <c r="O33" s="233">
        <v>0</v>
      </c>
      <c r="P33" s="233">
        <v>0</v>
      </c>
      <c r="Q33" s="227">
        <v>5</v>
      </c>
      <c r="R33" s="227">
        <v>4</v>
      </c>
      <c r="S33" s="236"/>
      <c r="T33" s="237" t="s">
        <v>114</v>
      </c>
    </row>
    <row r="34" spans="1:20" ht="14.25" customHeight="1" thickBot="1" thickTop="1">
      <c r="A34" s="230" t="s">
        <v>230</v>
      </c>
      <c r="B34" s="234">
        <v>74</v>
      </c>
      <c r="C34" s="235">
        <v>25</v>
      </c>
      <c r="D34" s="229">
        <v>7</v>
      </c>
      <c r="E34" s="232">
        <v>18</v>
      </c>
      <c r="F34" s="233">
        <v>7</v>
      </c>
      <c r="G34" s="233">
        <v>11</v>
      </c>
      <c r="H34" s="233">
        <v>3</v>
      </c>
      <c r="I34" s="233">
        <v>1</v>
      </c>
      <c r="J34" s="233">
        <v>3</v>
      </c>
      <c r="K34" s="227">
        <v>2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102</v>
      </c>
    </row>
    <row r="35" spans="1:20" ht="14.25" customHeight="1" thickBot="1" thickTop="1">
      <c r="A35" s="230" t="s">
        <v>231</v>
      </c>
      <c r="B35" s="234">
        <v>65</v>
      </c>
      <c r="C35" s="235">
        <v>21</v>
      </c>
      <c r="D35" s="229">
        <v>8</v>
      </c>
      <c r="E35" s="229">
        <v>12</v>
      </c>
      <c r="F35" s="233">
        <v>0</v>
      </c>
      <c r="G35" s="233">
        <v>12</v>
      </c>
      <c r="H35" s="233">
        <v>3</v>
      </c>
      <c r="I35" s="233">
        <v>3</v>
      </c>
      <c r="J35" s="233">
        <v>1</v>
      </c>
      <c r="K35" s="227">
        <v>4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27">
        <v>1</v>
      </c>
      <c r="S35" s="236"/>
      <c r="T35" s="237" t="s">
        <v>104</v>
      </c>
    </row>
    <row r="36" spans="1:22" ht="14.25" customHeight="1" thickBot="1" thickTop="1">
      <c r="A36" s="230" t="s">
        <v>232</v>
      </c>
      <c r="B36" s="234">
        <v>55</v>
      </c>
      <c r="C36" s="235">
        <v>19</v>
      </c>
      <c r="D36" s="229">
        <v>8</v>
      </c>
      <c r="E36" s="232">
        <v>11</v>
      </c>
      <c r="F36" s="233">
        <v>1</v>
      </c>
      <c r="G36" s="233">
        <v>10</v>
      </c>
      <c r="H36" s="233">
        <v>3</v>
      </c>
      <c r="I36" s="233">
        <v>2</v>
      </c>
      <c r="J36" s="233">
        <v>1</v>
      </c>
      <c r="K36" s="227">
        <v>3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106</v>
      </c>
      <c r="U36" s="128"/>
      <c r="V36" s="128"/>
    </row>
    <row r="37" spans="1:20" ht="14.25" customHeight="1" thickBot="1" thickTop="1">
      <c r="A37" s="230" t="s">
        <v>233</v>
      </c>
      <c r="B37" s="234">
        <v>63</v>
      </c>
      <c r="C37" s="235">
        <v>21</v>
      </c>
      <c r="D37" s="229">
        <v>8</v>
      </c>
      <c r="E37" s="232">
        <v>11</v>
      </c>
      <c r="F37" s="233">
        <v>3</v>
      </c>
      <c r="G37" s="233">
        <v>10</v>
      </c>
      <c r="H37" s="233">
        <v>3</v>
      </c>
      <c r="I37" s="233">
        <v>2</v>
      </c>
      <c r="J37" s="233">
        <v>1</v>
      </c>
      <c r="K37" s="227">
        <v>1</v>
      </c>
      <c r="L37" s="233">
        <v>0</v>
      </c>
      <c r="M37" s="227">
        <v>1</v>
      </c>
      <c r="N37" s="233">
        <v>2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108</v>
      </c>
    </row>
    <row r="38" spans="1:20" ht="14.25" customHeight="1" thickBot="1" thickTop="1">
      <c r="A38" s="230" t="s">
        <v>234</v>
      </c>
      <c r="B38" s="234">
        <v>40</v>
      </c>
      <c r="C38" s="235">
        <v>8</v>
      </c>
      <c r="D38" s="229">
        <v>2</v>
      </c>
      <c r="E38" s="227">
        <v>6</v>
      </c>
      <c r="F38" s="233">
        <v>1</v>
      </c>
      <c r="G38" s="233">
        <v>5</v>
      </c>
      <c r="H38" s="233">
        <v>0</v>
      </c>
      <c r="I38" s="233">
        <v>1</v>
      </c>
      <c r="J38" s="233">
        <v>0</v>
      </c>
      <c r="K38" s="227">
        <v>1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110</v>
      </c>
    </row>
    <row r="39" spans="1:20" ht="14.25" customHeight="1" thickBot="1" thickTop="1">
      <c r="A39" s="230" t="s">
        <v>235</v>
      </c>
      <c r="B39" s="234">
        <v>42</v>
      </c>
      <c r="C39" s="235">
        <v>2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2</v>
      </c>
      <c r="P39" s="233">
        <v>0</v>
      </c>
      <c r="Q39" s="233">
        <v>0</v>
      </c>
      <c r="R39" s="233">
        <v>0</v>
      </c>
      <c r="S39" s="236"/>
      <c r="T39" s="237" t="s">
        <v>112</v>
      </c>
    </row>
    <row r="40" spans="1:20" ht="14.25" customHeight="1" thickBot="1" thickTop="1">
      <c r="A40" s="230" t="s">
        <v>236</v>
      </c>
      <c r="B40" s="234">
        <v>42</v>
      </c>
      <c r="C40" s="235">
        <v>12</v>
      </c>
      <c r="D40" s="233">
        <v>0</v>
      </c>
      <c r="E40" s="229">
        <v>10</v>
      </c>
      <c r="F40" s="233">
        <v>3</v>
      </c>
      <c r="G40" s="233">
        <v>7</v>
      </c>
      <c r="H40" s="233">
        <v>0</v>
      </c>
      <c r="I40" s="233">
        <v>1</v>
      </c>
      <c r="J40" s="233">
        <v>0</v>
      </c>
      <c r="K40" s="227">
        <v>1</v>
      </c>
      <c r="L40" s="233">
        <v>0</v>
      </c>
      <c r="M40" s="227">
        <v>4</v>
      </c>
      <c r="N40" s="233">
        <v>1</v>
      </c>
      <c r="O40" s="233">
        <v>0</v>
      </c>
      <c r="P40" s="233">
        <v>0</v>
      </c>
      <c r="Q40" s="233">
        <v>0</v>
      </c>
      <c r="R40" s="227">
        <v>2</v>
      </c>
      <c r="S40" s="236"/>
      <c r="T40" s="237" t="s">
        <v>114</v>
      </c>
    </row>
    <row r="41" spans="1:23" ht="14.25" customHeight="1" thickBot="1" thickTop="1">
      <c r="A41" s="230" t="s">
        <v>237</v>
      </c>
      <c r="B41" s="234">
        <v>58</v>
      </c>
      <c r="C41" s="235">
        <v>22</v>
      </c>
      <c r="D41" s="229">
        <v>6</v>
      </c>
      <c r="E41" s="232">
        <v>16</v>
      </c>
      <c r="F41" s="233">
        <v>3</v>
      </c>
      <c r="G41" s="233">
        <v>13</v>
      </c>
      <c r="H41" s="233">
        <v>3</v>
      </c>
      <c r="I41" s="233">
        <v>3</v>
      </c>
      <c r="J41" s="233">
        <v>1</v>
      </c>
      <c r="K41" s="227">
        <v>3</v>
      </c>
      <c r="L41" s="233">
        <v>0</v>
      </c>
      <c r="M41" s="227">
        <v>3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102</v>
      </c>
      <c r="U41" s="128"/>
      <c r="V41" s="128"/>
      <c r="W41" s="128"/>
    </row>
    <row r="42" spans="1:21" ht="14.25" customHeight="1" thickBot="1" thickTop="1">
      <c r="A42" s="230" t="s">
        <v>238</v>
      </c>
      <c r="B42" s="234">
        <v>45</v>
      </c>
      <c r="C42" s="235">
        <v>15</v>
      </c>
      <c r="D42" s="233">
        <v>11</v>
      </c>
      <c r="E42" s="233">
        <v>4</v>
      </c>
      <c r="F42" s="233">
        <v>0</v>
      </c>
      <c r="G42" s="233">
        <v>4</v>
      </c>
      <c r="H42" s="233">
        <v>2</v>
      </c>
      <c r="I42" s="233">
        <v>1</v>
      </c>
      <c r="J42" s="233">
        <v>0</v>
      </c>
      <c r="K42" s="233">
        <v>0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104</v>
      </c>
      <c r="U42" s="128"/>
    </row>
    <row r="43" spans="1:20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95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1664</v>
      </c>
      <c r="C8" s="7">
        <f t="shared" si="0"/>
        <v>475</v>
      </c>
      <c r="D8" s="47">
        <f t="shared" si="0"/>
        <v>130</v>
      </c>
      <c r="E8" s="32">
        <f t="shared" si="0"/>
        <v>277</v>
      </c>
      <c r="F8" s="35">
        <f t="shared" si="0"/>
        <v>46</v>
      </c>
      <c r="G8" s="38">
        <f t="shared" si="0"/>
        <v>229</v>
      </c>
      <c r="H8" s="42">
        <f t="shared" si="0"/>
        <v>46</v>
      </c>
      <c r="I8" s="42">
        <f t="shared" si="0"/>
        <v>46</v>
      </c>
      <c r="J8" s="42">
        <f t="shared" si="0"/>
        <v>17</v>
      </c>
      <c r="K8" s="42">
        <f>SUM(K12:K42)</f>
        <v>36</v>
      </c>
      <c r="L8" s="42">
        <f>SUM(L12:L42)</f>
        <v>2</v>
      </c>
      <c r="M8" s="42">
        <f t="shared" si="0"/>
        <v>80</v>
      </c>
      <c r="N8" s="42">
        <f t="shared" si="0"/>
        <v>6</v>
      </c>
      <c r="O8" s="42">
        <f t="shared" si="0"/>
        <v>11</v>
      </c>
      <c r="P8" s="42">
        <f t="shared" si="0"/>
        <v>0</v>
      </c>
      <c r="Q8" s="42">
        <f t="shared" si="0"/>
        <v>15</v>
      </c>
      <c r="R8" s="42">
        <f t="shared" si="0"/>
        <v>41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0.2736842105263158</v>
      </c>
      <c r="E9" s="33">
        <f t="shared" si="1"/>
        <v>0.5831578947368421</v>
      </c>
      <c r="F9" s="36">
        <f t="shared" si="1"/>
        <v>0.0968421052631579</v>
      </c>
      <c r="G9" s="39">
        <f t="shared" si="1"/>
        <v>0.48210526315789476</v>
      </c>
      <c r="H9" s="43">
        <f t="shared" si="1"/>
        <v>0.0968421052631579</v>
      </c>
      <c r="I9" s="43">
        <f t="shared" si="1"/>
        <v>0.0968421052631579</v>
      </c>
      <c r="J9" s="43">
        <f t="shared" si="1"/>
        <v>0.035789473684210524</v>
      </c>
      <c r="K9" s="43">
        <f t="shared" si="1"/>
        <v>0.07578947368421053</v>
      </c>
      <c r="L9" s="43">
        <f t="shared" si="1"/>
        <v>0.004210526315789474</v>
      </c>
      <c r="M9" s="43">
        <f t="shared" si="1"/>
        <v>0.16842105263157894</v>
      </c>
      <c r="N9" s="43">
        <f t="shared" si="1"/>
        <v>0.01263157894736842</v>
      </c>
      <c r="O9" s="62">
        <f t="shared" si="1"/>
        <v>0.023157894736842106</v>
      </c>
      <c r="P9" s="77">
        <f t="shared" si="1"/>
        <v>0</v>
      </c>
      <c r="Q9" s="66">
        <f t="shared" si="1"/>
        <v>0.031578947368421054</v>
      </c>
      <c r="R9" s="72">
        <f t="shared" si="1"/>
        <v>0.0863157894736842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55.46666666666667</v>
      </c>
      <c r="C10" s="9">
        <f>C8/C9</f>
        <v>15.833333333333334</v>
      </c>
      <c r="D10" s="49">
        <f aca="true" t="shared" si="2" ref="D10:R10">D8/$C$9</f>
        <v>4.333333333333333</v>
      </c>
      <c r="E10" s="34">
        <f t="shared" si="2"/>
        <v>9.233333333333333</v>
      </c>
      <c r="F10" s="37">
        <f t="shared" si="2"/>
        <v>1.5333333333333334</v>
      </c>
      <c r="G10" s="40">
        <f t="shared" si="2"/>
        <v>7.633333333333334</v>
      </c>
      <c r="H10" s="44">
        <f t="shared" si="2"/>
        <v>1.5333333333333334</v>
      </c>
      <c r="I10" s="44">
        <f t="shared" si="2"/>
        <v>1.5333333333333334</v>
      </c>
      <c r="J10" s="44">
        <f t="shared" si="2"/>
        <v>0.5666666666666667</v>
      </c>
      <c r="K10" s="44">
        <f>K8/$C$9</f>
        <v>1.2</v>
      </c>
      <c r="L10" s="44">
        <f>L8/$C$9</f>
        <v>0.06666666666666667</v>
      </c>
      <c r="M10" s="44">
        <f t="shared" si="2"/>
        <v>2.6666666666666665</v>
      </c>
      <c r="N10" s="44">
        <f t="shared" si="2"/>
        <v>0.2</v>
      </c>
      <c r="O10" s="63">
        <f t="shared" si="2"/>
        <v>0.36666666666666664</v>
      </c>
      <c r="P10" s="78">
        <f t="shared" si="2"/>
        <v>0</v>
      </c>
      <c r="Q10" s="67">
        <f t="shared" si="2"/>
        <v>0.5</v>
      </c>
      <c r="R10" s="73">
        <f t="shared" si="2"/>
        <v>1.3666666666666667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289</v>
      </c>
      <c r="B12" s="234">
        <v>44</v>
      </c>
      <c r="C12" s="235">
        <v>8</v>
      </c>
      <c r="D12" s="233">
        <v>3</v>
      </c>
      <c r="E12" s="233">
        <v>5</v>
      </c>
      <c r="F12" s="233">
        <v>0</v>
      </c>
      <c r="G12" s="233">
        <v>5</v>
      </c>
      <c r="H12" s="233">
        <v>2</v>
      </c>
      <c r="I12" s="233">
        <v>0</v>
      </c>
      <c r="J12" s="233">
        <v>0</v>
      </c>
      <c r="K12" s="233">
        <v>1</v>
      </c>
      <c r="L12" s="233">
        <v>0</v>
      </c>
      <c r="M12" s="233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110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30" t="s">
        <v>288</v>
      </c>
      <c r="B13" s="234">
        <v>47</v>
      </c>
      <c r="C13" s="235">
        <v>7</v>
      </c>
      <c r="D13" s="233">
        <v>0</v>
      </c>
      <c r="E13" s="227">
        <v>1</v>
      </c>
      <c r="F13" s="233">
        <v>0</v>
      </c>
      <c r="G13" s="233">
        <v>1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1</v>
      </c>
      <c r="O13" s="229">
        <v>6</v>
      </c>
      <c r="P13" s="233">
        <v>0</v>
      </c>
      <c r="Q13" s="233">
        <v>0</v>
      </c>
      <c r="R13" s="233">
        <v>0</v>
      </c>
      <c r="S13" s="236"/>
      <c r="T13" s="237" t="s">
        <v>112</v>
      </c>
      <c r="U13" s="132"/>
      <c r="V13" s="132"/>
      <c r="W13" s="132"/>
    </row>
    <row r="14" spans="1:23" ht="14.25" customHeight="1" thickBot="1" thickTop="1">
      <c r="A14" s="230" t="s">
        <v>287</v>
      </c>
      <c r="B14" s="234">
        <v>54</v>
      </c>
      <c r="C14" s="235">
        <v>12</v>
      </c>
      <c r="D14" s="233">
        <v>0</v>
      </c>
      <c r="E14" s="229">
        <v>10</v>
      </c>
      <c r="F14" s="233">
        <v>1</v>
      </c>
      <c r="G14" s="233">
        <v>9</v>
      </c>
      <c r="H14" s="233">
        <v>1</v>
      </c>
      <c r="I14" s="233">
        <v>2</v>
      </c>
      <c r="J14" s="233">
        <v>0</v>
      </c>
      <c r="K14" s="233">
        <v>0</v>
      </c>
      <c r="L14" s="233">
        <v>0</v>
      </c>
      <c r="M14" s="233">
        <v>6</v>
      </c>
      <c r="N14" s="233">
        <v>0</v>
      </c>
      <c r="O14" s="233">
        <v>0</v>
      </c>
      <c r="P14" s="233">
        <v>0</v>
      </c>
      <c r="Q14" s="227">
        <v>2</v>
      </c>
      <c r="R14" s="233">
        <v>0</v>
      </c>
      <c r="S14" s="236"/>
      <c r="T14" s="237" t="s">
        <v>114</v>
      </c>
      <c r="U14" s="135"/>
      <c r="V14" s="135"/>
      <c r="W14" s="241"/>
    </row>
    <row r="15" spans="1:23" ht="14.25" customHeight="1" thickBot="1" thickTop="1">
      <c r="A15" s="230" t="s">
        <v>285</v>
      </c>
      <c r="B15" s="234">
        <v>71</v>
      </c>
      <c r="C15" s="235">
        <v>26</v>
      </c>
      <c r="D15" s="227">
        <v>0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7</v>
      </c>
      <c r="R15" s="227">
        <v>19</v>
      </c>
      <c r="S15" s="236"/>
      <c r="T15" s="237" t="s">
        <v>102</v>
      </c>
      <c r="U15" s="135"/>
      <c r="V15" s="135"/>
      <c r="W15" s="241"/>
    </row>
    <row r="16" spans="1:23" ht="14.25" customHeight="1" thickBot="1" thickTop="1">
      <c r="A16" s="230" t="s">
        <v>286</v>
      </c>
      <c r="B16" s="234">
        <v>68</v>
      </c>
      <c r="C16" s="235">
        <v>23</v>
      </c>
      <c r="D16" s="227">
        <v>0</v>
      </c>
      <c r="E16" s="227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27">
        <v>4</v>
      </c>
      <c r="R16" s="227">
        <v>19</v>
      </c>
      <c r="S16" s="139"/>
      <c r="T16" s="237" t="s">
        <v>104</v>
      </c>
      <c r="U16" s="135"/>
      <c r="V16" s="129"/>
      <c r="W16" s="135"/>
    </row>
    <row r="17" spans="1:23" ht="14.25" customHeight="1" thickBot="1" thickTop="1">
      <c r="A17" s="230" t="s">
        <v>284</v>
      </c>
      <c r="B17" s="234">
        <v>62</v>
      </c>
      <c r="C17" s="235">
        <v>20</v>
      </c>
      <c r="D17" s="229">
        <v>10</v>
      </c>
      <c r="E17" s="232">
        <v>10</v>
      </c>
      <c r="F17" s="233">
        <v>2</v>
      </c>
      <c r="G17" s="233">
        <v>8</v>
      </c>
      <c r="H17" s="233">
        <v>3</v>
      </c>
      <c r="I17" s="233">
        <v>3</v>
      </c>
      <c r="J17" s="233">
        <v>1</v>
      </c>
      <c r="K17" s="227">
        <v>1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106</v>
      </c>
      <c r="U17" s="135"/>
      <c r="V17" s="129"/>
      <c r="W17" s="135"/>
    </row>
    <row r="18" spans="1:23" ht="14.25" customHeight="1" thickBot="1" thickTop="1">
      <c r="A18" s="243" t="s">
        <v>283</v>
      </c>
      <c r="B18" s="234">
        <v>65</v>
      </c>
      <c r="C18" s="235">
        <v>23</v>
      </c>
      <c r="D18" s="229">
        <v>8</v>
      </c>
      <c r="E18" s="232">
        <v>15</v>
      </c>
      <c r="F18" s="233">
        <v>1</v>
      </c>
      <c r="G18" s="233">
        <v>14</v>
      </c>
      <c r="H18" s="233">
        <v>3</v>
      </c>
      <c r="I18" s="233">
        <v>2</v>
      </c>
      <c r="J18" s="233">
        <v>1</v>
      </c>
      <c r="K18" s="227">
        <v>3</v>
      </c>
      <c r="L18" s="233">
        <v>0</v>
      </c>
      <c r="M18" s="227">
        <v>3</v>
      </c>
      <c r="N18" s="233">
        <v>2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108</v>
      </c>
      <c r="U18" s="135"/>
      <c r="V18" s="241"/>
      <c r="W18" s="135"/>
    </row>
    <row r="19" spans="1:23" ht="14.25" customHeight="1" thickBot="1" thickTop="1">
      <c r="A19" s="230" t="s">
        <v>282</v>
      </c>
      <c r="B19" s="234">
        <v>35</v>
      </c>
      <c r="C19" s="235">
        <v>7</v>
      </c>
      <c r="D19" s="229">
        <v>2</v>
      </c>
      <c r="E19" s="227">
        <v>5</v>
      </c>
      <c r="F19" s="233">
        <v>0</v>
      </c>
      <c r="G19" s="233">
        <v>5</v>
      </c>
      <c r="H19" s="233">
        <v>2</v>
      </c>
      <c r="I19" s="233">
        <v>0</v>
      </c>
      <c r="J19" s="233">
        <v>0</v>
      </c>
      <c r="K19" s="233">
        <v>0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110</v>
      </c>
      <c r="U19" s="135"/>
      <c r="V19" s="241"/>
      <c r="W19" s="135"/>
    </row>
    <row r="20" spans="1:23" ht="14.25" customHeight="1" thickBot="1" thickTop="1">
      <c r="A20" s="243" t="s">
        <v>281</v>
      </c>
      <c r="B20" s="234">
        <v>58</v>
      </c>
      <c r="C20" s="235">
        <v>5</v>
      </c>
      <c r="D20" s="233">
        <v>0</v>
      </c>
      <c r="E20" s="227">
        <v>4</v>
      </c>
      <c r="F20" s="233">
        <v>0</v>
      </c>
      <c r="G20" s="233">
        <v>4</v>
      </c>
      <c r="H20" s="233">
        <v>0</v>
      </c>
      <c r="I20" s="233">
        <v>1</v>
      </c>
      <c r="J20" s="233">
        <v>0</v>
      </c>
      <c r="K20" s="233">
        <v>0</v>
      </c>
      <c r="L20" s="233">
        <v>0</v>
      </c>
      <c r="M20" s="227">
        <v>3</v>
      </c>
      <c r="N20" s="233">
        <v>0</v>
      </c>
      <c r="O20" s="227">
        <v>0</v>
      </c>
      <c r="P20" s="233">
        <v>0</v>
      </c>
      <c r="Q20" s="233">
        <v>0</v>
      </c>
      <c r="R20" s="233">
        <v>0</v>
      </c>
      <c r="S20" s="236"/>
      <c r="T20" s="237" t="s">
        <v>112</v>
      </c>
      <c r="U20" s="135"/>
      <c r="V20" s="241"/>
      <c r="W20" s="135"/>
    </row>
    <row r="21" spans="1:23" ht="14.25" customHeight="1" thickBot="1" thickTop="1">
      <c r="A21" s="147" t="s">
        <v>280</v>
      </c>
      <c r="B21" s="234">
        <v>45</v>
      </c>
      <c r="C21" s="235">
        <v>9</v>
      </c>
      <c r="D21" s="233">
        <v>0</v>
      </c>
      <c r="E21" s="233">
        <v>9</v>
      </c>
      <c r="F21" s="233">
        <v>1</v>
      </c>
      <c r="G21" s="233">
        <v>8</v>
      </c>
      <c r="H21" s="233">
        <v>3</v>
      </c>
      <c r="I21" s="233">
        <v>2</v>
      </c>
      <c r="J21" s="233">
        <v>0</v>
      </c>
      <c r="K21" s="233">
        <v>0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114</v>
      </c>
      <c r="U21" s="135"/>
      <c r="V21" s="241"/>
      <c r="W21" s="132"/>
    </row>
    <row r="22" spans="1:23" ht="14.25" customHeight="1" thickBot="1" thickTop="1">
      <c r="A22" s="230" t="s">
        <v>279</v>
      </c>
      <c r="B22" s="234">
        <v>63</v>
      </c>
      <c r="C22" s="235">
        <v>22</v>
      </c>
      <c r="D22" s="229">
        <v>9</v>
      </c>
      <c r="E22" s="232">
        <v>13</v>
      </c>
      <c r="F22" s="233">
        <v>4</v>
      </c>
      <c r="G22" s="233">
        <v>9</v>
      </c>
      <c r="H22" s="233">
        <v>3</v>
      </c>
      <c r="I22" s="233">
        <v>2</v>
      </c>
      <c r="J22" s="233">
        <v>1</v>
      </c>
      <c r="K22" s="227">
        <v>2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102</v>
      </c>
      <c r="U22" s="135"/>
      <c r="V22" s="241"/>
      <c r="W22" s="135"/>
    </row>
    <row r="23" spans="1:23" ht="14.25" customHeight="1" thickBot="1" thickTop="1">
      <c r="A23" s="230" t="s">
        <v>278</v>
      </c>
      <c r="B23" s="234">
        <v>72</v>
      </c>
      <c r="C23" s="235">
        <v>26</v>
      </c>
      <c r="D23" s="229">
        <v>10</v>
      </c>
      <c r="E23" s="232">
        <v>16</v>
      </c>
      <c r="F23" s="233">
        <v>5</v>
      </c>
      <c r="G23" s="233">
        <v>11</v>
      </c>
      <c r="H23" s="233">
        <v>3</v>
      </c>
      <c r="I23" s="233">
        <v>3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139"/>
      <c r="T23" s="237" t="s">
        <v>104</v>
      </c>
      <c r="U23" s="135"/>
      <c r="V23" s="241"/>
      <c r="W23" s="135"/>
    </row>
    <row r="24" spans="1:23" ht="14.25" customHeight="1" thickBot="1" thickTop="1">
      <c r="A24" s="230" t="s">
        <v>277</v>
      </c>
      <c r="B24" s="234">
        <v>62</v>
      </c>
      <c r="C24" s="235">
        <v>23</v>
      </c>
      <c r="D24" s="229">
        <v>8</v>
      </c>
      <c r="E24" s="232">
        <v>15</v>
      </c>
      <c r="F24" s="233">
        <v>3</v>
      </c>
      <c r="G24" s="233">
        <v>11</v>
      </c>
      <c r="H24" s="233">
        <v>3</v>
      </c>
      <c r="I24" s="233">
        <v>2</v>
      </c>
      <c r="J24" s="233">
        <v>1</v>
      </c>
      <c r="K24" s="227">
        <v>2</v>
      </c>
      <c r="L24" s="233">
        <v>0</v>
      </c>
      <c r="M24" s="227">
        <v>2</v>
      </c>
      <c r="N24" s="233">
        <v>2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106</v>
      </c>
      <c r="U24" s="135"/>
      <c r="V24" s="241"/>
      <c r="W24" s="135"/>
    </row>
    <row r="25" spans="1:23" ht="14.25" customHeight="1" thickBot="1" thickTop="1">
      <c r="A25" s="243" t="s">
        <v>276</v>
      </c>
      <c r="B25" s="234">
        <v>65</v>
      </c>
      <c r="C25" s="235">
        <v>23</v>
      </c>
      <c r="D25" s="229">
        <v>16</v>
      </c>
      <c r="E25" s="232">
        <v>7</v>
      </c>
      <c r="F25" s="233">
        <v>1</v>
      </c>
      <c r="G25" s="233">
        <v>6</v>
      </c>
      <c r="H25" s="233">
        <v>0</v>
      </c>
      <c r="I25" s="233">
        <v>3</v>
      </c>
      <c r="J25" s="233">
        <v>1</v>
      </c>
      <c r="K25" s="233">
        <v>0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108</v>
      </c>
      <c r="U25" s="135"/>
      <c r="V25" s="241"/>
      <c r="W25" s="135"/>
    </row>
    <row r="26" spans="1:23" ht="14.25" customHeight="1" thickBot="1" thickTop="1">
      <c r="A26" s="230" t="s">
        <v>275</v>
      </c>
      <c r="B26" s="234">
        <v>33</v>
      </c>
      <c r="C26" s="235">
        <v>5</v>
      </c>
      <c r="D26" s="233">
        <v>5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110</v>
      </c>
      <c r="U26" s="135"/>
      <c r="V26" s="241"/>
      <c r="W26" s="135"/>
    </row>
    <row r="27" spans="1:23" ht="14.25" customHeight="1" thickBot="1" thickTop="1">
      <c r="A27" s="243" t="s">
        <v>274</v>
      </c>
      <c r="B27" s="234">
        <v>44</v>
      </c>
      <c r="C27" s="235">
        <v>3</v>
      </c>
      <c r="D27" s="233">
        <v>0</v>
      </c>
      <c r="E27" s="227">
        <v>1</v>
      </c>
      <c r="F27" s="233">
        <v>1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2</v>
      </c>
      <c r="P27" s="233">
        <v>0</v>
      </c>
      <c r="Q27" s="233">
        <v>0</v>
      </c>
      <c r="R27" s="233">
        <v>0</v>
      </c>
      <c r="S27" s="236"/>
      <c r="T27" s="237" t="s">
        <v>112</v>
      </c>
      <c r="U27" s="135"/>
      <c r="V27" s="241"/>
      <c r="W27" s="135"/>
    </row>
    <row r="28" spans="1:23" ht="14.25" customHeight="1" thickBot="1" thickTop="1">
      <c r="A28" s="147" t="s">
        <v>273</v>
      </c>
      <c r="B28" s="234">
        <v>53</v>
      </c>
      <c r="C28" s="235">
        <v>11</v>
      </c>
      <c r="D28" s="233">
        <v>0</v>
      </c>
      <c r="E28" s="233">
        <v>11</v>
      </c>
      <c r="F28" s="233">
        <v>1</v>
      </c>
      <c r="G28" s="233">
        <v>10</v>
      </c>
      <c r="H28" s="233">
        <v>1</v>
      </c>
      <c r="I28" s="233">
        <v>2</v>
      </c>
      <c r="J28" s="233">
        <v>1</v>
      </c>
      <c r="K28" s="233">
        <v>0</v>
      </c>
      <c r="L28" s="233">
        <v>0</v>
      </c>
      <c r="M28" s="227">
        <v>6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114</v>
      </c>
      <c r="U28" s="135"/>
      <c r="V28" s="241"/>
      <c r="W28" s="135"/>
    </row>
    <row r="29" spans="1:23" ht="14.25" customHeight="1" thickBot="1" thickTop="1">
      <c r="A29" s="230" t="s">
        <v>272</v>
      </c>
      <c r="B29" s="234">
        <v>66</v>
      </c>
      <c r="C29" s="235">
        <v>22</v>
      </c>
      <c r="D29" s="233">
        <v>11</v>
      </c>
      <c r="E29" s="233">
        <v>11</v>
      </c>
      <c r="F29" s="233">
        <v>3</v>
      </c>
      <c r="G29" s="233">
        <v>8</v>
      </c>
      <c r="H29" s="233">
        <v>0</v>
      </c>
      <c r="I29" s="233">
        <v>3</v>
      </c>
      <c r="J29" s="233">
        <v>1</v>
      </c>
      <c r="K29" s="233">
        <v>1</v>
      </c>
      <c r="L29" s="233">
        <v>0</v>
      </c>
      <c r="M29" s="233">
        <v>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102</v>
      </c>
      <c r="U29" s="135"/>
      <c r="V29" s="241"/>
      <c r="W29" s="135"/>
    </row>
    <row r="30" spans="1:23" ht="14.25" customHeight="1" thickBot="1" thickTop="1">
      <c r="A30" s="230" t="s">
        <v>271</v>
      </c>
      <c r="B30" s="234">
        <v>62</v>
      </c>
      <c r="C30" s="235">
        <v>20</v>
      </c>
      <c r="D30" s="229">
        <v>8</v>
      </c>
      <c r="E30" s="232">
        <v>12</v>
      </c>
      <c r="F30" s="233">
        <v>3</v>
      </c>
      <c r="G30" s="233">
        <v>9</v>
      </c>
      <c r="H30" s="233">
        <v>2</v>
      </c>
      <c r="I30" s="233">
        <v>2</v>
      </c>
      <c r="J30" s="233">
        <v>1</v>
      </c>
      <c r="K30" s="227">
        <v>3</v>
      </c>
      <c r="L30" s="233">
        <v>0</v>
      </c>
      <c r="M30" s="227">
        <v>3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139"/>
      <c r="T30" s="237" t="s">
        <v>104</v>
      </c>
      <c r="U30" s="135"/>
      <c r="V30" s="241"/>
      <c r="W30" s="135"/>
    </row>
    <row r="31" spans="1:23" ht="14.25" customHeight="1" thickBot="1" thickTop="1">
      <c r="A31" s="230" t="s">
        <v>270</v>
      </c>
      <c r="B31" s="234">
        <v>62</v>
      </c>
      <c r="C31" s="235">
        <v>22</v>
      </c>
      <c r="D31" s="229">
        <v>7</v>
      </c>
      <c r="E31" s="232">
        <v>15</v>
      </c>
      <c r="F31" s="233">
        <v>2</v>
      </c>
      <c r="G31" s="233">
        <v>13</v>
      </c>
      <c r="H31" s="233">
        <v>4</v>
      </c>
      <c r="I31" s="233">
        <v>2</v>
      </c>
      <c r="J31" s="233">
        <v>1</v>
      </c>
      <c r="K31" s="227">
        <v>3</v>
      </c>
      <c r="L31" s="233">
        <v>0</v>
      </c>
      <c r="M31" s="227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106</v>
      </c>
      <c r="U31" s="135"/>
      <c r="V31" s="241"/>
      <c r="W31" s="135"/>
    </row>
    <row r="32" spans="1:23" ht="14.25" customHeight="1" thickBot="1" thickTop="1">
      <c r="A32" s="243" t="s">
        <v>269</v>
      </c>
      <c r="B32" s="234">
        <v>56</v>
      </c>
      <c r="C32" s="235">
        <v>20</v>
      </c>
      <c r="D32" s="229">
        <v>7</v>
      </c>
      <c r="E32" s="232">
        <v>13</v>
      </c>
      <c r="F32" s="233">
        <v>3</v>
      </c>
      <c r="G32" s="233">
        <v>10</v>
      </c>
      <c r="H32" s="233">
        <v>2</v>
      </c>
      <c r="I32" s="233">
        <v>1</v>
      </c>
      <c r="J32" s="233">
        <v>1</v>
      </c>
      <c r="K32" s="227">
        <v>5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108</v>
      </c>
      <c r="U32" s="135"/>
      <c r="V32" s="129"/>
      <c r="W32" s="132"/>
    </row>
    <row r="33" spans="1:23" ht="14.25" customHeight="1" thickBot="1" thickTop="1">
      <c r="A33" s="230" t="s">
        <v>268</v>
      </c>
      <c r="B33" s="234">
        <v>25</v>
      </c>
      <c r="C33" s="235">
        <v>5</v>
      </c>
      <c r="D33" s="227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27">
        <v>2</v>
      </c>
      <c r="R33" s="227">
        <v>3</v>
      </c>
      <c r="S33" s="236"/>
      <c r="T33" s="237" t="s">
        <v>110</v>
      </c>
      <c r="U33" s="135"/>
      <c r="V33" s="129"/>
      <c r="W33" s="135"/>
    </row>
    <row r="34" spans="1:23" ht="14.25" customHeight="1" thickBot="1" thickTop="1">
      <c r="A34" s="243" t="s">
        <v>267</v>
      </c>
      <c r="B34" s="234">
        <v>46</v>
      </c>
      <c r="C34" s="235">
        <v>4</v>
      </c>
      <c r="D34" s="233">
        <v>0</v>
      </c>
      <c r="E34" s="227">
        <v>4</v>
      </c>
      <c r="F34" s="233">
        <v>0</v>
      </c>
      <c r="G34" s="233">
        <v>4</v>
      </c>
      <c r="H34" s="233">
        <v>0</v>
      </c>
      <c r="I34" s="233">
        <v>1</v>
      </c>
      <c r="J34" s="233">
        <v>0</v>
      </c>
      <c r="K34" s="233">
        <v>0</v>
      </c>
      <c r="L34" s="233">
        <v>0</v>
      </c>
      <c r="M34" s="233">
        <v>3</v>
      </c>
      <c r="N34" s="233">
        <v>0</v>
      </c>
      <c r="O34" s="227">
        <v>0</v>
      </c>
      <c r="P34" s="233">
        <v>0</v>
      </c>
      <c r="Q34" s="233">
        <v>0</v>
      </c>
      <c r="R34" s="233">
        <v>0</v>
      </c>
      <c r="S34" s="236"/>
      <c r="T34" s="237" t="s">
        <v>112</v>
      </c>
      <c r="U34" s="135"/>
      <c r="V34" s="129"/>
      <c r="W34" s="132"/>
    </row>
    <row r="35" spans="1:23" ht="14.25" customHeight="1" thickBot="1" thickTop="1">
      <c r="A35" s="230" t="s">
        <v>260</v>
      </c>
      <c r="B35" s="234">
        <v>53</v>
      </c>
      <c r="C35" s="235">
        <v>16</v>
      </c>
      <c r="D35" s="227">
        <v>1</v>
      </c>
      <c r="E35" s="229">
        <v>15</v>
      </c>
      <c r="F35" s="233">
        <v>2</v>
      </c>
      <c r="G35" s="233">
        <v>13</v>
      </c>
      <c r="H35" s="233">
        <v>0</v>
      </c>
      <c r="I35" s="233">
        <v>2</v>
      </c>
      <c r="J35" s="233">
        <v>0</v>
      </c>
      <c r="K35" s="227">
        <v>1</v>
      </c>
      <c r="L35" s="233">
        <v>0</v>
      </c>
      <c r="M35" s="227">
        <v>10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114</v>
      </c>
      <c r="U35" s="135"/>
      <c r="V35" s="241"/>
      <c r="W35" s="135"/>
    </row>
    <row r="36" spans="1:23" ht="14.25" customHeight="1" thickBot="1" thickTop="1">
      <c r="A36" s="230" t="s">
        <v>261</v>
      </c>
      <c r="B36" s="234">
        <v>58</v>
      </c>
      <c r="C36" s="235">
        <v>22</v>
      </c>
      <c r="D36" s="229">
        <v>10</v>
      </c>
      <c r="E36" s="251">
        <v>12</v>
      </c>
      <c r="F36" s="233">
        <v>3</v>
      </c>
      <c r="G36" s="233">
        <v>9</v>
      </c>
      <c r="H36" s="233">
        <v>1</v>
      </c>
      <c r="I36" s="233">
        <v>2</v>
      </c>
      <c r="J36" s="233">
        <v>1</v>
      </c>
      <c r="K36" s="227">
        <v>2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102</v>
      </c>
      <c r="U36" s="135"/>
      <c r="V36" s="241"/>
      <c r="W36" s="132"/>
    </row>
    <row r="37" spans="1:23" ht="14.25" customHeight="1" thickBot="1" thickTop="1">
      <c r="A37" s="147" t="s">
        <v>262</v>
      </c>
      <c r="B37" s="234">
        <v>79</v>
      </c>
      <c r="C37" s="235">
        <v>32</v>
      </c>
      <c r="D37" s="227">
        <v>0</v>
      </c>
      <c r="E37" s="232">
        <v>32</v>
      </c>
      <c r="F37" s="233">
        <v>4</v>
      </c>
      <c r="G37" s="233">
        <v>28</v>
      </c>
      <c r="H37" s="233">
        <v>2</v>
      </c>
      <c r="I37" s="233">
        <v>4</v>
      </c>
      <c r="J37" s="233">
        <v>3</v>
      </c>
      <c r="K37" s="227">
        <v>4</v>
      </c>
      <c r="L37" s="233">
        <v>2</v>
      </c>
      <c r="M37" s="227">
        <v>13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139"/>
      <c r="T37" s="237" t="s">
        <v>104</v>
      </c>
      <c r="U37" s="135"/>
      <c r="V37" s="241"/>
      <c r="W37" s="135"/>
    </row>
    <row r="38" spans="1:23" ht="14.25" customHeight="1" thickBot="1" thickTop="1">
      <c r="A38" s="230" t="s">
        <v>263</v>
      </c>
      <c r="B38" s="234">
        <v>68</v>
      </c>
      <c r="C38" s="235">
        <v>26</v>
      </c>
      <c r="D38" s="229">
        <v>6</v>
      </c>
      <c r="E38" s="232">
        <v>20</v>
      </c>
      <c r="F38" s="233">
        <v>1</v>
      </c>
      <c r="G38" s="233">
        <v>18</v>
      </c>
      <c r="H38" s="233">
        <v>5</v>
      </c>
      <c r="I38" s="233">
        <v>3</v>
      </c>
      <c r="J38" s="233">
        <v>1</v>
      </c>
      <c r="K38" s="227">
        <v>3</v>
      </c>
      <c r="L38" s="233">
        <v>0</v>
      </c>
      <c r="M38" s="227">
        <v>6</v>
      </c>
      <c r="N38" s="233">
        <v>1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106</v>
      </c>
      <c r="U38" s="135"/>
      <c r="V38" s="241"/>
      <c r="W38" s="135"/>
    </row>
    <row r="39" spans="1:23" ht="14.25" customHeight="1" thickBot="1" thickTop="1">
      <c r="A39" s="243" t="s">
        <v>264</v>
      </c>
      <c r="B39" s="234">
        <v>69</v>
      </c>
      <c r="C39" s="235">
        <v>23</v>
      </c>
      <c r="D39" s="229">
        <v>7</v>
      </c>
      <c r="E39" s="232">
        <v>16</v>
      </c>
      <c r="F39" s="233">
        <v>4</v>
      </c>
      <c r="G39" s="233">
        <v>12</v>
      </c>
      <c r="H39" s="233">
        <v>5</v>
      </c>
      <c r="I39" s="233">
        <v>3</v>
      </c>
      <c r="J39" s="233">
        <v>1</v>
      </c>
      <c r="K39" s="227">
        <v>2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108</v>
      </c>
      <c r="U39" s="135"/>
      <c r="V39" s="241"/>
      <c r="W39" s="135"/>
    </row>
    <row r="40" spans="1:23" ht="14.25" customHeight="1" thickBot="1" thickTop="1">
      <c r="A40" s="230" t="s">
        <v>265</v>
      </c>
      <c r="B40" s="234">
        <v>38</v>
      </c>
      <c r="C40" s="235">
        <v>7</v>
      </c>
      <c r="D40" s="229">
        <v>2</v>
      </c>
      <c r="E40" s="227">
        <v>5</v>
      </c>
      <c r="F40" s="233">
        <v>1</v>
      </c>
      <c r="G40" s="233">
        <v>4</v>
      </c>
      <c r="H40" s="233">
        <v>1</v>
      </c>
      <c r="I40" s="233">
        <v>1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110</v>
      </c>
      <c r="U40" s="135"/>
      <c r="V40" s="135"/>
      <c r="W40" s="129"/>
    </row>
    <row r="41" spans="1:23" ht="14.25" customHeight="1" thickBot="1" thickTop="1">
      <c r="A41" s="243" t="s">
        <v>266</v>
      </c>
      <c r="B41" s="234">
        <v>41</v>
      </c>
      <c r="C41" s="235">
        <v>3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3</v>
      </c>
      <c r="P41" s="233">
        <v>0</v>
      </c>
      <c r="Q41" s="233">
        <v>0</v>
      </c>
      <c r="R41" s="233">
        <v>0</v>
      </c>
      <c r="S41" s="236"/>
      <c r="T41" s="237" t="s">
        <v>112</v>
      </c>
      <c r="U41" s="135"/>
      <c r="V41" s="135"/>
      <c r="W41" s="129"/>
    </row>
    <row r="42" spans="1:20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91"/>
      <c r="T42" s="92"/>
    </row>
    <row r="43" spans="1:2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93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2030</v>
      </c>
      <c r="C8" s="7">
        <f t="shared" si="0"/>
        <v>579</v>
      </c>
      <c r="D8" s="47">
        <f t="shared" si="0"/>
        <v>173</v>
      </c>
      <c r="E8" s="32">
        <f t="shared" si="0"/>
        <v>339</v>
      </c>
      <c r="F8" s="35">
        <f t="shared" si="0"/>
        <v>66</v>
      </c>
      <c r="G8" s="38">
        <f t="shared" si="0"/>
        <v>272</v>
      </c>
      <c r="H8" s="42">
        <f t="shared" si="0"/>
        <v>41</v>
      </c>
      <c r="I8" s="42">
        <f t="shared" si="0"/>
        <v>45</v>
      </c>
      <c r="J8" s="42">
        <f t="shared" si="0"/>
        <v>20</v>
      </c>
      <c r="K8" s="42">
        <f>SUM(K12:K42)</f>
        <v>41</v>
      </c>
      <c r="L8" s="42">
        <f>SUM(L12:L42)</f>
        <v>5</v>
      </c>
      <c r="M8" s="42">
        <f t="shared" si="0"/>
        <v>117</v>
      </c>
      <c r="N8" s="42">
        <f t="shared" si="0"/>
        <v>3</v>
      </c>
      <c r="O8" s="61">
        <f t="shared" si="0"/>
        <v>8</v>
      </c>
      <c r="P8" s="76">
        <f t="shared" si="0"/>
        <v>0</v>
      </c>
      <c r="Q8" s="65">
        <f t="shared" si="0"/>
        <v>8</v>
      </c>
      <c r="R8" s="71">
        <f t="shared" si="0"/>
        <v>51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0.2987910189982729</v>
      </c>
      <c r="E9" s="33">
        <f t="shared" si="1"/>
        <v>0.5854922279792746</v>
      </c>
      <c r="F9" s="36">
        <f t="shared" si="1"/>
        <v>0.11398963730569948</v>
      </c>
      <c r="G9" s="39">
        <f t="shared" si="1"/>
        <v>0.4697754749568221</v>
      </c>
      <c r="H9" s="43">
        <f t="shared" si="1"/>
        <v>0.07081174438687392</v>
      </c>
      <c r="I9" s="43">
        <f t="shared" si="1"/>
        <v>0.07772020725388601</v>
      </c>
      <c r="J9" s="43">
        <f t="shared" si="1"/>
        <v>0.03454231433506045</v>
      </c>
      <c r="K9" s="43">
        <f t="shared" si="1"/>
        <v>0.07081174438687392</v>
      </c>
      <c r="L9" s="43">
        <f t="shared" si="1"/>
        <v>0.008635578583765112</v>
      </c>
      <c r="M9" s="43">
        <f t="shared" si="1"/>
        <v>0.20207253886010362</v>
      </c>
      <c r="N9" s="43">
        <f t="shared" si="1"/>
        <v>0.0051813471502590676</v>
      </c>
      <c r="O9" s="62">
        <f t="shared" si="1"/>
        <v>0.013816925734024179</v>
      </c>
      <c r="P9" s="77">
        <f t="shared" si="1"/>
        <v>0</v>
      </c>
      <c r="Q9" s="66">
        <f t="shared" si="1"/>
        <v>0.013816925734024179</v>
      </c>
      <c r="R9" s="72">
        <f t="shared" si="1"/>
        <v>0.08808290155440414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65.48387096774194</v>
      </c>
      <c r="C10" s="9">
        <f>C8/C9</f>
        <v>18.677419354838708</v>
      </c>
      <c r="D10" s="49">
        <f aca="true" t="shared" si="2" ref="D10:R10">D8/$C$9</f>
        <v>5.580645161290323</v>
      </c>
      <c r="E10" s="34">
        <f t="shared" si="2"/>
        <v>10.935483870967742</v>
      </c>
      <c r="F10" s="37">
        <f t="shared" si="2"/>
        <v>2.129032258064516</v>
      </c>
      <c r="G10" s="40">
        <f t="shared" si="2"/>
        <v>8.774193548387096</v>
      </c>
      <c r="H10" s="44">
        <f t="shared" si="2"/>
        <v>1.3225806451612903</v>
      </c>
      <c r="I10" s="44">
        <f t="shared" si="2"/>
        <v>1.4516129032258065</v>
      </c>
      <c r="J10" s="44">
        <f t="shared" si="2"/>
        <v>0.6451612903225806</v>
      </c>
      <c r="K10" s="44">
        <f>K8/$C$9</f>
        <v>1.3225806451612903</v>
      </c>
      <c r="L10" s="44">
        <f>L8/$C$9</f>
        <v>0.16129032258064516</v>
      </c>
      <c r="M10" s="44">
        <f t="shared" si="2"/>
        <v>3.774193548387097</v>
      </c>
      <c r="N10" s="44">
        <f t="shared" si="2"/>
        <v>0.0967741935483871</v>
      </c>
      <c r="O10" s="63">
        <f t="shared" si="2"/>
        <v>0.25806451612903225</v>
      </c>
      <c r="P10" s="78">
        <f t="shared" si="2"/>
        <v>0</v>
      </c>
      <c r="Q10" s="67">
        <f t="shared" si="2"/>
        <v>0.25806451612903225</v>
      </c>
      <c r="R10" s="73">
        <f t="shared" si="2"/>
        <v>1.6451612903225807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320</v>
      </c>
      <c r="B12" s="234">
        <v>71</v>
      </c>
      <c r="C12" s="235">
        <v>22</v>
      </c>
      <c r="D12" s="229">
        <v>10</v>
      </c>
      <c r="E12" s="233">
        <v>12</v>
      </c>
      <c r="F12" s="233">
        <v>3</v>
      </c>
      <c r="G12" s="233">
        <v>9</v>
      </c>
      <c r="H12" s="233">
        <v>1</v>
      </c>
      <c r="I12" s="233">
        <v>2</v>
      </c>
      <c r="J12" s="233">
        <v>1</v>
      </c>
      <c r="K12" s="233">
        <v>2</v>
      </c>
      <c r="L12" s="233">
        <v>0</v>
      </c>
      <c r="M12" s="233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91"/>
      <c r="T12" s="237" t="s">
        <v>104</v>
      </c>
    </row>
    <row r="13" spans="1:22" ht="14.25" customHeight="1" thickBot="1" thickTop="1">
      <c r="A13" s="230" t="s">
        <v>319</v>
      </c>
      <c r="B13" s="234">
        <v>66</v>
      </c>
      <c r="C13" s="235">
        <v>24</v>
      </c>
      <c r="D13" s="229">
        <v>16</v>
      </c>
      <c r="E13" s="233">
        <v>8</v>
      </c>
      <c r="F13" s="233">
        <v>2</v>
      </c>
      <c r="G13" s="233">
        <v>6</v>
      </c>
      <c r="H13" s="233">
        <v>1</v>
      </c>
      <c r="I13" s="233">
        <v>1</v>
      </c>
      <c r="J13" s="233">
        <v>0</v>
      </c>
      <c r="K13" s="233">
        <v>0</v>
      </c>
      <c r="L13" s="233">
        <v>0</v>
      </c>
      <c r="M13" s="233">
        <v>4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91"/>
      <c r="T13" s="237" t="s">
        <v>106</v>
      </c>
      <c r="U13" s="132"/>
      <c r="V13" s="132"/>
    </row>
    <row r="14" spans="1:22" ht="14.25" customHeight="1" thickBot="1" thickTop="1">
      <c r="A14" s="230" t="s">
        <v>318</v>
      </c>
      <c r="B14" s="234">
        <v>68</v>
      </c>
      <c r="C14" s="235">
        <v>23</v>
      </c>
      <c r="D14" s="229">
        <v>10</v>
      </c>
      <c r="E14" s="233">
        <v>13</v>
      </c>
      <c r="F14" s="233">
        <v>4</v>
      </c>
      <c r="G14" s="233">
        <v>9</v>
      </c>
      <c r="H14" s="233">
        <v>2</v>
      </c>
      <c r="I14" s="233">
        <v>2</v>
      </c>
      <c r="J14" s="233">
        <v>1</v>
      </c>
      <c r="K14" s="233">
        <v>2</v>
      </c>
      <c r="L14" s="233">
        <v>1</v>
      </c>
      <c r="M14" s="233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91"/>
      <c r="T14" s="237" t="s">
        <v>108</v>
      </c>
      <c r="U14" s="132"/>
      <c r="V14" s="132"/>
    </row>
    <row r="15" spans="1:22" ht="14.25" customHeight="1" thickBot="1" thickTop="1">
      <c r="A15" s="230" t="s">
        <v>317</v>
      </c>
      <c r="B15" s="234">
        <v>56</v>
      </c>
      <c r="C15" s="235">
        <v>12</v>
      </c>
      <c r="D15" s="229">
        <v>11</v>
      </c>
      <c r="E15" s="233">
        <v>1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1</v>
      </c>
      <c r="O15" s="233">
        <v>0</v>
      </c>
      <c r="P15" s="233">
        <v>0</v>
      </c>
      <c r="Q15" s="233">
        <v>0</v>
      </c>
      <c r="R15" s="233">
        <v>0</v>
      </c>
      <c r="S15" s="91"/>
      <c r="T15" s="237" t="s">
        <v>110</v>
      </c>
      <c r="U15" s="132"/>
      <c r="V15" s="132"/>
    </row>
    <row r="16" spans="1:22" ht="14.25" customHeight="1" thickBot="1" thickTop="1">
      <c r="A16" s="230" t="s">
        <v>316</v>
      </c>
      <c r="B16" s="234">
        <v>66</v>
      </c>
      <c r="C16" s="235">
        <v>8</v>
      </c>
      <c r="D16" s="233">
        <v>0</v>
      </c>
      <c r="E16" s="233">
        <v>5</v>
      </c>
      <c r="F16" s="233">
        <v>0</v>
      </c>
      <c r="G16" s="233">
        <v>5</v>
      </c>
      <c r="H16" s="233">
        <v>1</v>
      </c>
      <c r="I16" s="233">
        <v>1</v>
      </c>
      <c r="J16" s="233">
        <v>1</v>
      </c>
      <c r="K16" s="233">
        <v>0</v>
      </c>
      <c r="L16" s="233">
        <v>0</v>
      </c>
      <c r="M16" s="233">
        <v>2</v>
      </c>
      <c r="N16" s="233">
        <v>0</v>
      </c>
      <c r="O16" s="229">
        <v>3</v>
      </c>
      <c r="P16" s="233">
        <v>0</v>
      </c>
      <c r="Q16" s="233">
        <v>0</v>
      </c>
      <c r="R16" s="233">
        <v>0</v>
      </c>
      <c r="S16" s="91"/>
      <c r="T16" s="237" t="s">
        <v>112</v>
      </c>
      <c r="U16" s="132"/>
      <c r="V16" s="132"/>
    </row>
    <row r="17" spans="1:20" ht="14.25" customHeight="1" thickBot="1" thickTop="1">
      <c r="A17" s="147" t="s">
        <v>315</v>
      </c>
      <c r="B17" s="234">
        <v>70</v>
      </c>
      <c r="C17" s="235">
        <v>22</v>
      </c>
      <c r="D17" s="233">
        <v>0</v>
      </c>
      <c r="E17" s="233">
        <v>22</v>
      </c>
      <c r="F17" s="233">
        <v>7</v>
      </c>
      <c r="G17" s="233">
        <v>15</v>
      </c>
      <c r="H17" s="233">
        <v>1</v>
      </c>
      <c r="I17" s="233">
        <v>1</v>
      </c>
      <c r="J17" s="233">
        <v>0</v>
      </c>
      <c r="K17" s="233">
        <v>1</v>
      </c>
      <c r="L17" s="233">
        <v>0</v>
      </c>
      <c r="M17" s="233">
        <v>12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91"/>
      <c r="T17" s="237" t="s">
        <v>114</v>
      </c>
    </row>
    <row r="18" spans="1:20" ht="14.25" customHeight="1" thickBot="1" thickTop="1">
      <c r="A18" s="230" t="s">
        <v>314</v>
      </c>
      <c r="B18" s="234">
        <v>96</v>
      </c>
      <c r="C18" s="235">
        <v>41</v>
      </c>
      <c r="D18" s="227">
        <v>0</v>
      </c>
      <c r="E18" s="229">
        <v>16</v>
      </c>
      <c r="F18" s="233">
        <v>1</v>
      </c>
      <c r="G18" s="233">
        <v>15</v>
      </c>
      <c r="H18" s="233">
        <v>1</v>
      </c>
      <c r="I18" s="233">
        <v>2</v>
      </c>
      <c r="J18" s="233">
        <v>1</v>
      </c>
      <c r="K18" s="227">
        <v>2</v>
      </c>
      <c r="L18" s="233">
        <v>0</v>
      </c>
      <c r="M18" s="227">
        <v>9</v>
      </c>
      <c r="N18" s="233">
        <v>0</v>
      </c>
      <c r="O18" s="233">
        <v>0</v>
      </c>
      <c r="P18" s="233">
        <v>0</v>
      </c>
      <c r="Q18" s="233">
        <v>0</v>
      </c>
      <c r="R18" s="227">
        <v>25</v>
      </c>
      <c r="S18" s="91"/>
      <c r="T18" s="237" t="s">
        <v>102</v>
      </c>
    </row>
    <row r="19" spans="1:20" ht="14.25" customHeight="1" thickBot="1" thickTop="1">
      <c r="A19" s="230" t="s">
        <v>313</v>
      </c>
      <c r="B19" s="234">
        <v>75</v>
      </c>
      <c r="C19" s="235">
        <v>28</v>
      </c>
      <c r="D19" s="229">
        <v>11</v>
      </c>
      <c r="E19" s="233">
        <v>17</v>
      </c>
      <c r="F19" s="233">
        <v>5</v>
      </c>
      <c r="G19" s="233">
        <v>12</v>
      </c>
      <c r="H19" s="233">
        <v>2</v>
      </c>
      <c r="I19" s="233">
        <v>2</v>
      </c>
      <c r="J19" s="233">
        <v>2</v>
      </c>
      <c r="K19" s="227">
        <v>1</v>
      </c>
      <c r="L19" s="233">
        <v>0</v>
      </c>
      <c r="M19" s="227">
        <v>5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91"/>
      <c r="T19" s="237" t="s">
        <v>104</v>
      </c>
    </row>
    <row r="20" spans="1:21" ht="14.25" customHeight="1" thickBot="1" thickTop="1">
      <c r="A20" s="230" t="s">
        <v>312</v>
      </c>
      <c r="B20" s="234">
        <v>71</v>
      </c>
      <c r="C20" s="235">
        <v>23</v>
      </c>
      <c r="D20" s="229">
        <v>11</v>
      </c>
      <c r="E20" s="233">
        <v>12</v>
      </c>
      <c r="F20" s="233">
        <v>3</v>
      </c>
      <c r="G20" s="233">
        <v>9</v>
      </c>
      <c r="H20" s="233">
        <v>1</v>
      </c>
      <c r="I20" s="233">
        <v>2</v>
      </c>
      <c r="J20" s="233">
        <v>1</v>
      </c>
      <c r="K20" s="227">
        <v>1</v>
      </c>
      <c r="L20" s="233">
        <v>0</v>
      </c>
      <c r="M20" s="227">
        <v>4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91"/>
      <c r="T20" s="237" t="s">
        <v>106</v>
      </c>
      <c r="U20" s="132"/>
    </row>
    <row r="21" spans="1:22" ht="14.25" customHeight="1" thickBot="1" thickTop="1">
      <c r="A21" s="230" t="s">
        <v>311</v>
      </c>
      <c r="B21" s="234">
        <v>71</v>
      </c>
      <c r="C21" s="235">
        <v>24</v>
      </c>
      <c r="D21" s="229">
        <v>13</v>
      </c>
      <c r="E21" s="233">
        <v>11</v>
      </c>
      <c r="F21" s="233">
        <v>4</v>
      </c>
      <c r="G21" s="233">
        <v>7</v>
      </c>
      <c r="H21" s="233">
        <v>1</v>
      </c>
      <c r="I21" s="233">
        <v>2</v>
      </c>
      <c r="J21" s="233">
        <v>1</v>
      </c>
      <c r="K21" s="227">
        <v>2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91"/>
      <c r="T21" s="237" t="s">
        <v>108</v>
      </c>
      <c r="U21" s="132"/>
      <c r="V21" s="132"/>
    </row>
    <row r="22" spans="1:20" ht="14.25" customHeight="1" thickBot="1" thickTop="1">
      <c r="A22" s="230" t="s">
        <v>310</v>
      </c>
      <c r="B22" s="234">
        <v>43</v>
      </c>
      <c r="C22" s="235">
        <v>7</v>
      </c>
      <c r="D22" s="229">
        <v>3</v>
      </c>
      <c r="E22" s="227">
        <v>4</v>
      </c>
      <c r="F22" s="233">
        <v>0</v>
      </c>
      <c r="G22" s="233">
        <v>4</v>
      </c>
      <c r="H22" s="233">
        <v>0</v>
      </c>
      <c r="I22" s="233">
        <v>0</v>
      </c>
      <c r="J22" s="233">
        <v>0</v>
      </c>
      <c r="K22" s="233">
        <v>0</v>
      </c>
      <c r="L22" s="233">
        <v>1</v>
      </c>
      <c r="M22" s="227">
        <v>2</v>
      </c>
      <c r="N22" s="233">
        <v>1</v>
      </c>
      <c r="O22" s="233">
        <v>0</v>
      </c>
      <c r="P22" s="233">
        <v>0</v>
      </c>
      <c r="Q22" s="233">
        <v>0</v>
      </c>
      <c r="R22" s="233">
        <v>0</v>
      </c>
      <c r="S22" s="91"/>
      <c r="T22" s="237" t="s">
        <v>110</v>
      </c>
    </row>
    <row r="23" spans="1:20" ht="14.25" customHeight="1" thickBot="1" thickTop="1">
      <c r="A23" s="230" t="s">
        <v>309</v>
      </c>
      <c r="B23" s="234">
        <v>65</v>
      </c>
      <c r="C23" s="235">
        <v>9</v>
      </c>
      <c r="D23" s="233">
        <v>0</v>
      </c>
      <c r="E23" s="227">
        <v>6</v>
      </c>
      <c r="F23" s="233">
        <v>1</v>
      </c>
      <c r="G23" s="233">
        <v>5</v>
      </c>
      <c r="H23" s="233">
        <v>1</v>
      </c>
      <c r="I23" s="233">
        <v>1</v>
      </c>
      <c r="J23" s="233">
        <v>0</v>
      </c>
      <c r="K23" s="233">
        <v>0</v>
      </c>
      <c r="L23" s="233">
        <v>0</v>
      </c>
      <c r="M23" s="227">
        <v>3</v>
      </c>
      <c r="N23" s="233">
        <v>0</v>
      </c>
      <c r="O23" s="229">
        <v>3</v>
      </c>
      <c r="P23" s="233">
        <v>0</v>
      </c>
      <c r="Q23" s="233">
        <v>0</v>
      </c>
      <c r="R23" s="233">
        <v>0</v>
      </c>
      <c r="S23" s="91"/>
      <c r="T23" s="237" t="s">
        <v>112</v>
      </c>
    </row>
    <row r="24" spans="1:21" ht="14.25" customHeight="1" thickBot="1" thickTop="1">
      <c r="A24" s="147" t="s">
        <v>308</v>
      </c>
      <c r="B24" s="234">
        <v>49</v>
      </c>
      <c r="C24" s="235">
        <v>8</v>
      </c>
      <c r="D24" s="233">
        <v>0</v>
      </c>
      <c r="E24" s="233">
        <v>8</v>
      </c>
      <c r="F24" s="233">
        <v>2</v>
      </c>
      <c r="G24" s="233">
        <v>6</v>
      </c>
      <c r="H24" s="233">
        <v>1</v>
      </c>
      <c r="I24" s="233">
        <v>2</v>
      </c>
      <c r="J24" s="233">
        <v>0</v>
      </c>
      <c r="K24" s="233">
        <v>0</v>
      </c>
      <c r="L24" s="233">
        <v>0</v>
      </c>
      <c r="M24" s="227">
        <v>3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91"/>
      <c r="T24" s="237" t="s">
        <v>114</v>
      </c>
      <c r="U24" s="132"/>
    </row>
    <row r="25" spans="1:20" ht="14.25" customHeight="1" thickBot="1" thickTop="1">
      <c r="A25" s="230" t="s">
        <v>307</v>
      </c>
      <c r="B25" s="234">
        <v>72</v>
      </c>
      <c r="C25" s="235">
        <v>23</v>
      </c>
      <c r="D25" s="229">
        <v>10</v>
      </c>
      <c r="E25" s="232">
        <v>13</v>
      </c>
      <c r="F25" s="233">
        <v>3</v>
      </c>
      <c r="G25" s="233">
        <v>10</v>
      </c>
      <c r="H25" s="233">
        <v>3</v>
      </c>
      <c r="I25" s="233">
        <v>2</v>
      </c>
      <c r="J25" s="233">
        <v>1</v>
      </c>
      <c r="K25" s="227">
        <v>2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91"/>
      <c r="T25" s="237" t="s">
        <v>102</v>
      </c>
    </row>
    <row r="26" spans="1:20" ht="14.25" customHeight="1" thickBot="1" thickTop="1">
      <c r="A26" s="230" t="s">
        <v>305</v>
      </c>
      <c r="B26" s="234">
        <v>73</v>
      </c>
      <c r="C26" s="235">
        <v>24</v>
      </c>
      <c r="D26" s="229">
        <v>10</v>
      </c>
      <c r="E26" s="232">
        <v>14</v>
      </c>
      <c r="F26" s="233">
        <v>3</v>
      </c>
      <c r="G26" s="233">
        <v>11</v>
      </c>
      <c r="H26" s="233">
        <v>2</v>
      </c>
      <c r="I26" s="233">
        <v>2</v>
      </c>
      <c r="J26" s="233">
        <v>1</v>
      </c>
      <c r="K26" s="227">
        <v>3</v>
      </c>
      <c r="L26" s="233">
        <v>0</v>
      </c>
      <c r="M26" s="227">
        <v>2</v>
      </c>
      <c r="N26" s="233">
        <v>1</v>
      </c>
      <c r="O26" s="233">
        <v>0</v>
      </c>
      <c r="P26" s="233">
        <v>0</v>
      </c>
      <c r="Q26" s="233">
        <v>0</v>
      </c>
      <c r="R26" s="233">
        <v>0</v>
      </c>
      <c r="S26" s="91"/>
      <c r="T26" s="237" t="s">
        <v>104</v>
      </c>
    </row>
    <row r="27" spans="1:22" ht="14.25" customHeight="1" thickBot="1" thickTop="1">
      <c r="A27" s="230" t="s">
        <v>306</v>
      </c>
      <c r="B27" s="234">
        <v>66</v>
      </c>
      <c r="C27" s="235">
        <v>23</v>
      </c>
      <c r="D27" s="229">
        <v>11</v>
      </c>
      <c r="E27" s="232">
        <v>12</v>
      </c>
      <c r="F27" s="233">
        <v>2</v>
      </c>
      <c r="G27" s="233">
        <v>10</v>
      </c>
      <c r="H27" s="233">
        <v>1</v>
      </c>
      <c r="I27" s="233">
        <v>2</v>
      </c>
      <c r="J27" s="233">
        <v>1</v>
      </c>
      <c r="K27" s="227">
        <v>3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91"/>
      <c r="T27" s="237" t="s">
        <v>106</v>
      </c>
      <c r="U27" s="132"/>
      <c r="V27" s="132"/>
    </row>
    <row r="28" spans="1:20" ht="14.25" customHeight="1" thickBot="1" thickTop="1">
      <c r="A28" s="230" t="s">
        <v>304</v>
      </c>
      <c r="B28" s="234">
        <v>73</v>
      </c>
      <c r="C28" s="235">
        <v>21</v>
      </c>
      <c r="D28" s="229">
        <v>10</v>
      </c>
      <c r="E28" s="232">
        <v>11</v>
      </c>
      <c r="F28" s="233">
        <v>2</v>
      </c>
      <c r="G28" s="233">
        <v>9</v>
      </c>
      <c r="H28" s="233">
        <v>1</v>
      </c>
      <c r="I28" s="233">
        <v>2</v>
      </c>
      <c r="J28" s="233">
        <v>1</v>
      </c>
      <c r="K28" s="227">
        <v>2</v>
      </c>
      <c r="L28" s="233">
        <v>1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91"/>
      <c r="T28" s="237" t="s">
        <v>108</v>
      </c>
    </row>
    <row r="29" spans="1:21" ht="14.25" customHeight="1" thickBot="1" thickTop="1">
      <c r="A29" s="147" t="s">
        <v>303</v>
      </c>
      <c r="B29" s="234">
        <v>40</v>
      </c>
      <c r="C29" s="235">
        <v>5</v>
      </c>
      <c r="D29" s="227">
        <v>0</v>
      </c>
      <c r="E29" s="227">
        <v>5</v>
      </c>
      <c r="F29" s="233">
        <v>0</v>
      </c>
      <c r="G29" s="233">
        <v>5</v>
      </c>
      <c r="H29" s="233">
        <v>0</v>
      </c>
      <c r="I29" s="233">
        <v>0</v>
      </c>
      <c r="J29" s="233">
        <v>0</v>
      </c>
      <c r="K29" s="227">
        <v>1</v>
      </c>
      <c r="L29" s="233">
        <v>0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91"/>
      <c r="T29" s="237" t="s">
        <v>110</v>
      </c>
      <c r="U29" s="132"/>
    </row>
    <row r="30" spans="1:20" ht="14.25" customHeight="1" thickBot="1" thickTop="1">
      <c r="A30" s="230" t="s">
        <v>302</v>
      </c>
      <c r="B30" s="234">
        <v>62</v>
      </c>
      <c r="C30" s="235">
        <v>6</v>
      </c>
      <c r="D30" s="233">
        <v>0</v>
      </c>
      <c r="E30" s="227">
        <v>4</v>
      </c>
      <c r="F30" s="233">
        <v>1</v>
      </c>
      <c r="G30" s="233">
        <v>3</v>
      </c>
      <c r="H30" s="233">
        <v>1</v>
      </c>
      <c r="I30" s="233">
        <v>1</v>
      </c>
      <c r="J30" s="233">
        <v>0</v>
      </c>
      <c r="K30" s="233">
        <v>0</v>
      </c>
      <c r="L30" s="233">
        <v>0</v>
      </c>
      <c r="M30" s="227">
        <v>1</v>
      </c>
      <c r="N30" s="233">
        <v>0</v>
      </c>
      <c r="O30" s="229">
        <v>2</v>
      </c>
      <c r="P30" s="233">
        <v>0</v>
      </c>
      <c r="Q30" s="233">
        <v>0</v>
      </c>
      <c r="R30" s="233">
        <v>0</v>
      </c>
      <c r="S30" s="91"/>
      <c r="T30" s="237" t="s">
        <v>112</v>
      </c>
    </row>
    <row r="31" spans="1:20" ht="14.25" customHeight="1" thickBot="1" thickTop="1">
      <c r="A31" s="147" t="s">
        <v>301</v>
      </c>
      <c r="B31" s="234">
        <v>59</v>
      </c>
      <c r="C31" s="235">
        <v>14</v>
      </c>
      <c r="D31" s="233">
        <v>0</v>
      </c>
      <c r="E31" s="233">
        <v>14</v>
      </c>
      <c r="F31" s="233">
        <v>3</v>
      </c>
      <c r="G31" s="233">
        <v>11</v>
      </c>
      <c r="H31" s="233">
        <v>3</v>
      </c>
      <c r="I31" s="233">
        <v>2</v>
      </c>
      <c r="J31" s="233">
        <v>0</v>
      </c>
      <c r="K31" s="227">
        <v>1</v>
      </c>
      <c r="L31" s="233">
        <v>0</v>
      </c>
      <c r="M31" s="227">
        <v>5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91"/>
      <c r="T31" s="237" t="s">
        <v>114</v>
      </c>
    </row>
    <row r="32" spans="1:20" ht="14.25" customHeight="1" thickBot="1" thickTop="1">
      <c r="A32" s="230" t="s">
        <v>300</v>
      </c>
      <c r="B32" s="234">
        <v>66</v>
      </c>
      <c r="C32" s="235">
        <v>23</v>
      </c>
      <c r="D32" s="229">
        <v>8</v>
      </c>
      <c r="E32" s="232">
        <v>15</v>
      </c>
      <c r="F32" s="233">
        <v>2</v>
      </c>
      <c r="G32" s="233">
        <v>13</v>
      </c>
      <c r="H32" s="233">
        <v>3</v>
      </c>
      <c r="I32" s="233">
        <v>2</v>
      </c>
      <c r="J32" s="233">
        <v>1</v>
      </c>
      <c r="K32" s="227">
        <v>4</v>
      </c>
      <c r="L32" s="233">
        <v>0</v>
      </c>
      <c r="M32" s="227">
        <v>3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91"/>
      <c r="T32" s="237" t="s">
        <v>102</v>
      </c>
    </row>
    <row r="33" spans="1:20" ht="14.25" customHeight="1" thickBot="1" thickTop="1">
      <c r="A33" s="230" t="s">
        <v>299</v>
      </c>
      <c r="B33" s="234">
        <v>69</v>
      </c>
      <c r="C33" s="235">
        <v>23</v>
      </c>
      <c r="D33" s="229">
        <v>11</v>
      </c>
      <c r="E33" s="232">
        <v>12</v>
      </c>
      <c r="F33" s="233">
        <v>2</v>
      </c>
      <c r="G33" s="233">
        <v>10</v>
      </c>
      <c r="H33" s="233">
        <v>3</v>
      </c>
      <c r="I33" s="233">
        <v>2</v>
      </c>
      <c r="J33" s="233">
        <v>1</v>
      </c>
      <c r="K33" s="227">
        <v>1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91"/>
      <c r="T33" s="237" t="s">
        <v>104</v>
      </c>
    </row>
    <row r="34" spans="1:21" ht="14.25" customHeight="1" thickBot="1" thickTop="1">
      <c r="A34" s="230" t="s">
        <v>298</v>
      </c>
      <c r="B34" s="234">
        <v>68</v>
      </c>
      <c r="C34" s="235">
        <v>24</v>
      </c>
      <c r="D34" s="229">
        <v>7</v>
      </c>
      <c r="E34" s="232">
        <v>17</v>
      </c>
      <c r="F34" s="233">
        <v>1</v>
      </c>
      <c r="G34" s="233">
        <v>16</v>
      </c>
      <c r="H34" s="233">
        <v>3</v>
      </c>
      <c r="I34" s="233">
        <v>2</v>
      </c>
      <c r="J34" s="233">
        <v>1</v>
      </c>
      <c r="K34" s="227">
        <v>3</v>
      </c>
      <c r="L34" s="233">
        <v>1</v>
      </c>
      <c r="M34" s="227">
        <v>6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91"/>
      <c r="T34" s="237" t="s">
        <v>106</v>
      </c>
      <c r="U34" s="132"/>
    </row>
    <row r="35" spans="1:20" ht="14.25" customHeight="1" thickBot="1" thickTop="1">
      <c r="A35" s="147" t="s">
        <v>297</v>
      </c>
      <c r="B35" s="234">
        <v>72</v>
      </c>
      <c r="C35" s="235">
        <v>22</v>
      </c>
      <c r="D35" s="227">
        <v>0</v>
      </c>
      <c r="E35" s="232">
        <v>22</v>
      </c>
      <c r="F35" s="233">
        <v>3</v>
      </c>
      <c r="G35" s="233">
        <v>19</v>
      </c>
      <c r="H35" s="233">
        <v>2</v>
      </c>
      <c r="I35" s="233">
        <v>2</v>
      </c>
      <c r="J35" s="233">
        <v>1</v>
      </c>
      <c r="K35" s="227">
        <v>2</v>
      </c>
      <c r="L35" s="233">
        <v>0</v>
      </c>
      <c r="M35" s="227">
        <v>12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91"/>
      <c r="T35" s="237" t="s">
        <v>108</v>
      </c>
    </row>
    <row r="36" spans="1:20" ht="14.25" customHeight="1" thickBot="1" thickTop="1">
      <c r="A36" s="147" t="s">
        <v>296</v>
      </c>
      <c r="B36" s="234">
        <v>51</v>
      </c>
      <c r="C36" s="235">
        <v>8</v>
      </c>
      <c r="D36" s="250">
        <v>0</v>
      </c>
      <c r="E36" s="227">
        <v>8</v>
      </c>
      <c r="F36" s="233">
        <v>0</v>
      </c>
      <c r="G36" s="233">
        <v>8</v>
      </c>
      <c r="H36" s="233">
        <v>1</v>
      </c>
      <c r="I36" s="233">
        <v>0</v>
      </c>
      <c r="J36" s="233">
        <v>0</v>
      </c>
      <c r="K36" s="227">
        <v>1</v>
      </c>
      <c r="L36" s="233">
        <v>1</v>
      </c>
      <c r="M36" s="227">
        <v>5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91"/>
      <c r="T36" s="237" t="s">
        <v>110</v>
      </c>
    </row>
    <row r="37" spans="1:20" ht="14.25" customHeight="1" thickBot="1" thickTop="1">
      <c r="A37" s="147" t="s">
        <v>295</v>
      </c>
      <c r="B37" s="234">
        <v>56</v>
      </c>
      <c r="C37" s="235">
        <v>5</v>
      </c>
      <c r="D37" s="233">
        <v>0</v>
      </c>
      <c r="E37" s="227">
        <v>5</v>
      </c>
      <c r="F37" s="233">
        <v>0</v>
      </c>
      <c r="G37" s="233">
        <v>5</v>
      </c>
      <c r="H37" s="233">
        <v>1</v>
      </c>
      <c r="I37" s="233">
        <v>1</v>
      </c>
      <c r="J37" s="233">
        <v>0</v>
      </c>
      <c r="K37" s="233">
        <v>0</v>
      </c>
      <c r="L37" s="233">
        <v>0</v>
      </c>
      <c r="M37" s="227">
        <v>3</v>
      </c>
      <c r="N37" s="233">
        <v>0</v>
      </c>
      <c r="O37" s="227">
        <v>0</v>
      </c>
      <c r="P37" s="233">
        <v>0</v>
      </c>
      <c r="Q37" s="233">
        <v>0</v>
      </c>
      <c r="R37" s="233">
        <v>0</v>
      </c>
      <c r="S37" s="91"/>
      <c r="T37" s="237" t="s">
        <v>112</v>
      </c>
    </row>
    <row r="38" spans="1:20" ht="14.25" customHeight="1" thickBot="1" thickTop="1">
      <c r="A38" s="147" t="s">
        <v>290</v>
      </c>
      <c r="B38" s="234">
        <v>53</v>
      </c>
      <c r="C38" s="235">
        <v>10</v>
      </c>
      <c r="D38" s="233">
        <v>0</v>
      </c>
      <c r="E38" s="233">
        <v>10</v>
      </c>
      <c r="F38" s="233">
        <v>3</v>
      </c>
      <c r="G38" s="233">
        <v>7</v>
      </c>
      <c r="H38" s="233">
        <v>0</v>
      </c>
      <c r="I38" s="233">
        <v>1</v>
      </c>
      <c r="J38" s="233">
        <v>0</v>
      </c>
      <c r="K38" s="233">
        <v>0</v>
      </c>
      <c r="L38" s="233">
        <v>0</v>
      </c>
      <c r="M38" s="227">
        <v>6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91"/>
      <c r="T38" s="237" t="s">
        <v>114</v>
      </c>
    </row>
    <row r="39" spans="1:20" ht="14.25" customHeight="1" thickBot="1" thickTop="1">
      <c r="A39" s="230" t="s">
        <v>291</v>
      </c>
      <c r="B39" s="234">
        <v>66</v>
      </c>
      <c r="C39" s="235">
        <v>21</v>
      </c>
      <c r="D39" s="229">
        <v>8</v>
      </c>
      <c r="E39" s="232">
        <v>13</v>
      </c>
      <c r="F39" s="233">
        <v>2</v>
      </c>
      <c r="G39" s="233">
        <v>11</v>
      </c>
      <c r="H39" s="233">
        <v>1</v>
      </c>
      <c r="I39" s="233">
        <v>2</v>
      </c>
      <c r="J39" s="233">
        <v>1</v>
      </c>
      <c r="K39" s="227">
        <v>2</v>
      </c>
      <c r="L39" s="233">
        <v>0</v>
      </c>
      <c r="M39" s="227">
        <v>4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91"/>
      <c r="T39" s="237" t="s">
        <v>102</v>
      </c>
    </row>
    <row r="40" spans="1:20" ht="14.25" customHeight="1" thickBot="1" thickTop="1">
      <c r="A40" s="230" t="s">
        <v>292</v>
      </c>
      <c r="B40" s="234">
        <v>68</v>
      </c>
      <c r="C40" s="235">
        <v>23</v>
      </c>
      <c r="D40" s="227">
        <v>0</v>
      </c>
      <c r="E40" s="229">
        <v>13</v>
      </c>
      <c r="F40" s="233">
        <v>1</v>
      </c>
      <c r="G40" s="233">
        <v>12</v>
      </c>
      <c r="H40" s="233">
        <v>1</v>
      </c>
      <c r="I40" s="233">
        <v>1</v>
      </c>
      <c r="J40" s="233">
        <v>1</v>
      </c>
      <c r="K40" s="227">
        <v>4</v>
      </c>
      <c r="L40" s="233">
        <v>0</v>
      </c>
      <c r="M40" s="227">
        <v>5</v>
      </c>
      <c r="N40" s="233">
        <v>0</v>
      </c>
      <c r="O40" s="233">
        <v>0</v>
      </c>
      <c r="P40" s="233">
        <v>0</v>
      </c>
      <c r="Q40" s="227">
        <v>5</v>
      </c>
      <c r="R40" s="227">
        <v>5</v>
      </c>
      <c r="S40" s="91"/>
      <c r="T40" s="237" t="s">
        <v>104</v>
      </c>
    </row>
    <row r="41" spans="1:21" ht="14.25" customHeight="1" thickBot="1" thickTop="1">
      <c r="A41" s="230" t="s">
        <v>293</v>
      </c>
      <c r="B41" s="234">
        <v>68</v>
      </c>
      <c r="C41" s="235">
        <v>24</v>
      </c>
      <c r="D41" s="227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3</v>
      </c>
      <c r="R41" s="227">
        <v>21</v>
      </c>
      <c r="S41" s="91"/>
      <c r="T41" s="237" t="s">
        <v>106</v>
      </c>
      <c r="U41" s="132"/>
    </row>
    <row r="42" spans="1:20" ht="14.25" customHeight="1" thickBot="1" thickTop="1">
      <c r="A42" s="230" t="s">
        <v>294</v>
      </c>
      <c r="B42" s="234">
        <v>81</v>
      </c>
      <c r="C42" s="235">
        <v>29</v>
      </c>
      <c r="D42" s="229">
        <v>13</v>
      </c>
      <c r="E42" s="232">
        <v>16</v>
      </c>
      <c r="F42" s="233">
        <v>6</v>
      </c>
      <c r="G42" s="233">
        <v>10</v>
      </c>
      <c r="H42" s="233">
        <v>2</v>
      </c>
      <c r="I42" s="233">
        <v>3</v>
      </c>
      <c r="J42" s="233">
        <v>2</v>
      </c>
      <c r="K42" s="227">
        <v>1</v>
      </c>
      <c r="L42" s="233">
        <v>0</v>
      </c>
      <c r="M42" s="227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91"/>
      <c r="T42" s="237" t="s">
        <v>108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4"/>
      <c r="C1" s="54"/>
      <c r="D1" s="54" t="s">
        <v>91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1861</v>
      </c>
      <c r="C8" s="7">
        <f t="shared" si="0"/>
        <v>487</v>
      </c>
      <c r="D8" s="47">
        <f t="shared" si="0"/>
        <v>194</v>
      </c>
      <c r="E8" s="32">
        <f t="shared" si="0"/>
        <v>283</v>
      </c>
      <c r="F8" s="35">
        <f t="shared" si="0"/>
        <v>59</v>
      </c>
      <c r="G8" s="38">
        <f t="shared" si="0"/>
        <v>222</v>
      </c>
      <c r="H8" s="42">
        <f t="shared" si="0"/>
        <v>40</v>
      </c>
      <c r="I8" s="42">
        <f t="shared" si="0"/>
        <v>46</v>
      </c>
      <c r="J8" s="42">
        <f t="shared" si="0"/>
        <v>18</v>
      </c>
      <c r="K8" s="42">
        <f>SUM(K12:K47)</f>
        <v>40</v>
      </c>
      <c r="L8" s="42">
        <f>SUM(L12:L47)</f>
        <v>4</v>
      </c>
      <c r="M8" s="42">
        <f t="shared" si="0"/>
        <v>73</v>
      </c>
      <c r="N8" s="42">
        <f t="shared" si="0"/>
        <v>3</v>
      </c>
      <c r="O8" s="61">
        <f t="shared" si="0"/>
        <v>16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0.39835728952772076</v>
      </c>
      <c r="E9" s="33">
        <f t="shared" si="1"/>
        <v>0.5811088295687885</v>
      </c>
      <c r="F9" s="36">
        <f t="shared" si="1"/>
        <v>0.12114989733059549</v>
      </c>
      <c r="G9" s="39">
        <f t="shared" si="1"/>
        <v>0.45585215605749485</v>
      </c>
      <c r="H9" s="43">
        <f t="shared" si="1"/>
        <v>0.08213552361396304</v>
      </c>
      <c r="I9" s="43">
        <f t="shared" si="1"/>
        <v>0.0944558521560575</v>
      </c>
      <c r="J9" s="43">
        <f t="shared" si="1"/>
        <v>0.03696098562628337</v>
      </c>
      <c r="K9" s="43">
        <f t="shared" si="1"/>
        <v>0.08213552361396304</v>
      </c>
      <c r="L9" s="43">
        <f t="shared" si="1"/>
        <v>0.008213552361396304</v>
      </c>
      <c r="M9" s="43">
        <f t="shared" si="1"/>
        <v>0.14989733059548255</v>
      </c>
      <c r="N9" s="43">
        <f t="shared" si="1"/>
        <v>0.006160164271047228</v>
      </c>
      <c r="O9" s="62">
        <f t="shared" si="1"/>
        <v>0.03285420944558522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60.03225806451613</v>
      </c>
      <c r="C10" s="9">
        <f>C8/C9</f>
        <v>15.709677419354838</v>
      </c>
      <c r="D10" s="49">
        <f aca="true" t="shared" si="2" ref="D10:R10">D8/$C$9</f>
        <v>6.258064516129032</v>
      </c>
      <c r="E10" s="34">
        <f t="shared" si="2"/>
        <v>9.129032258064516</v>
      </c>
      <c r="F10" s="37">
        <f t="shared" si="2"/>
        <v>1.903225806451613</v>
      </c>
      <c r="G10" s="40">
        <f t="shared" si="2"/>
        <v>7.161290322580645</v>
      </c>
      <c r="H10" s="44">
        <f t="shared" si="2"/>
        <v>1.2903225806451613</v>
      </c>
      <c r="I10" s="44">
        <f t="shared" si="2"/>
        <v>1.4838709677419355</v>
      </c>
      <c r="J10" s="44">
        <f t="shared" si="2"/>
        <v>0.5806451612903226</v>
      </c>
      <c r="K10" s="44">
        <f>K8/$C$9</f>
        <v>1.2903225806451613</v>
      </c>
      <c r="L10" s="44">
        <f>L8/$C$9</f>
        <v>0.12903225806451613</v>
      </c>
      <c r="M10" s="44">
        <f t="shared" si="2"/>
        <v>2.3548387096774195</v>
      </c>
      <c r="N10" s="44">
        <f t="shared" si="2"/>
        <v>0.0967741935483871</v>
      </c>
      <c r="O10" s="63">
        <f t="shared" si="2"/>
        <v>0.5161290322580645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351</v>
      </c>
      <c r="B12" s="234">
        <v>50</v>
      </c>
      <c r="C12" s="235">
        <v>4</v>
      </c>
      <c r="D12" s="233">
        <v>0</v>
      </c>
      <c r="E12" s="227">
        <v>3</v>
      </c>
      <c r="F12" s="233">
        <v>1</v>
      </c>
      <c r="G12" s="233">
        <v>2</v>
      </c>
      <c r="H12" s="233">
        <v>1</v>
      </c>
      <c r="I12" s="233">
        <v>0</v>
      </c>
      <c r="J12" s="233">
        <v>0</v>
      </c>
      <c r="K12" s="233">
        <v>0</v>
      </c>
      <c r="L12" s="233">
        <v>0</v>
      </c>
      <c r="M12" s="233">
        <v>1</v>
      </c>
      <c r="N12" s="233">
        <v>0</v>
      </c>
      <c r="O12" s="229">
        <v>1</v>
      </c>
      <c r="P12" s="233">
        <v>0</v>
      </c>
      <c r="Q12" s="233">
        <v>0</v>
      </c>
      <c r="R12" s="233">
        <v>0</v>
      </c>
      <c r="S12" s="236"/>
      <c r="T12" s="237" t="s">
        <v>112</v>
      </c>
    </row>
    <row r="13" spans="1:20" ht="14.25" customHeight="1" thickBot="1" thickTop="1">
      <c r="A13" s="147" t="s">
        <v>350</v>
      </c>
      <c r="B13" s="234">
        <v>51</v>
      </c>
      <c r="C13" s="235">
        <v>10</v>
      </c>
      <c r="D13" s="233">
        <v>0</v>
      </c>
      <c r="E13" s="233">
        <v>10</v>
      </c>
      <c r="F13" s="233">
        <v>4</v>
      </c>
      <c r="G13" s="233">
        <v>6</v>
      </c>
      <c r="H13" s="233">
        <v>1</v>
      </c>
      <c r="I13" s="233">
        <v>1</v>
      </c>
      <c r="J13" s="233">
        <v>0</v>
      </c>
      <c r="K13" s="233">
        <v>0</v>
      </c>
      <c r="L13" s="233">
        <v>0</v>
      </c>
      <c r="M13" s="227">
        <v>4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114</v>
      </c>
    </row>
    <row r="14" spans="1:22" ht="14.25" customHeight="1" thickBot="1" thickTop="1">
      <c r="A14" s="238" t="s">
        <v>349</v>
      </c>
      <c r="B14" s="234">
        <v>79</v>
      </c>
      <c r="C14" s="235">
        <v>26</v>
      </c>
      <c r="D14" s="229">
        <v>9</v>
      </c>
      <c r="E14" s="232">
        <v>17</v>
      </c>
      <c r="F14" s="233">
        <v>3</v>
      </c>
      <c r="G14" s="233">
        <v>14</v>
      </c>
      <c r="H14" s="233">
        <v>3</v>
      </c>
      <c r="I14" s="233">
        <v>4</v>
      </c>
      <c r="J14" s="233">
        <v>1</v>
      </c>
      <c r="K14" s="227">
        <v>3</v>
      </c>
      <c r="L14" s="233">
        <v>0</v>
      </c>
      <c r="M14" s="227">
        <v>3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102</v>
      </c>
      <c r="U14" s="132"/>
      <c r="V14" s="132"/>
    </row>
    <row r="15" spans="1:20" ht="14.25" customHeight="1" thickBot="1" thickTop="1">
      <c r="A15" s="230" t="s">
        <v>348</v>
      </c>
      <c r="B15" s="234">
        <v>75</v>
      </c>
      <c r="C15" s="235">
        <v>24</v>
      </c>
      <c r="D15" s="229">
        <v>10</v>
      </c>
      <c r="E15" s="232">
        <v>13</v>
      </c>
      <c r="F15" s="233">
        <v>2</v>
      </c>
      <c r="G15" s="233">
        <v>11</v>
      </c>
      <c r="H15" s="233">
        <v>1</v>
      </c>
      <c r="I15" s="233">
        <v>2</v>
      </c>
      <c r="J15" s="233">
        <v>1</v>
      </c>
      <c r="K15" s="227">
        <v>2</v>
      </c>
      <c r="L15" s="233">
        <v>1</v>
      </c>
      <c r="M15" s="227">
        <v>4</v>
      </c>
      <c r="N15" s="233">
        <v>1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104</v>
      </c>
    </row>
    <row r="16" spans="1:21" ht="14.25" customHeight="1" thickBot="1" thickTop="1">
      <c r="A16" s="238" t="s">
        <v>347</v>
      </c>
      <c r="B16" s="234">
        <v>70</v>
      </c>
      <c r="C16" s="235">
        <v>26</v>
      </c>
      <c r="D16" s="232">
        <v>20</v>
      </c>
      <c r="E16" s="229">
        <v>6</v>
      </c>
      <c r="F16" s="233">
        <v>1</v>
      </c>
      <c r="G16" s="233">
        <v>5</v>
      </c>
      <c r="H16" s="233">
        <v>1</v>
      </c>
      <c r="I16" s="233">
        <v>2</v>
      </c>
      <c r="J16" s="233">
        <v>1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106</v>
      </c>
      <c r="U16" s="132"/>
    </row>
    <row r="17" spans="1:20" ht="14.25" customHeight="1" thickBot="1" thickTop="1">
      <c r="A17" s="245" t="s">
        <v>346</v>
      </c>
      <c r="B17" s="234">
        <v>76</v>
      </c>
      <c r="C17" s="235">
        <v>27</v>
      </c>
      <c r="D17" s="229">
        <v>13</v>
      </c>
      <c r="E17" s="232">
        <v>14</v>
      </c>
      <c r="F17" s="233">
        <v>6</v>
      </c>
      <c r="G17" s="233">
        <v>8</v>
      </c>
      <c r="H17" s="233">
        <v>1</v>
      </c>
      <c r="I17" s="233">
        <v>2</v>
      </c>
      <c r="J17" s="233">
        <v>1</v>
      </c>
      <c r="K17" s="227">
        <v>3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108</v>
      </c>
    </row>
    <row r="18" spans="1:22" ht="14.25" customHeight="1" thickBot="1" thickTop="1">
      <c r="A18" s="230" t="s">
        <v>345</v>
      </c>
      <c r="B18" s="234">
        <v>38</v>
      </c>
      <c r="C18" s="235">
        <v>6</v>
      </c>
      <c r="D18" s="233">
        <v>6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6</v>
      </c>
      <c r="P18" s="233">
        <v>0</v>
      </c>
      <c r="Q18" s="233">
        <v>0</v>
      </c>
      <c r="R18" s="233">
        <v>0</v>
      </c>
      <c r="S18" s="236"/>
      <c r="T18" s="237" t="s">
        <v>110</v>
      </c>
      <c r="U18" s="132"/>
      <c r="V18" s="132"/>
    </row>
    <row r="19" spans="1:21" ht="14.25" customHeight="1" thickBot="1" thickTop="1">
      <c r="A19" s="230" t="s">
        <v>344</v>
      </c>
      <c r="B19" s="234">
        <v>49</v>
      </c>
      <c r="C19" s="235">
        <v>4</v>
      </c>
      <c r="D19" s="233">
        <v>0</v>
      </c>
      <c r="E19" s="227">
        <v>4</v>
      </c>
      <c r="F19" s="233">
        <v>2</v>
      </c>
      <c r="G19" s="233">
        <v>2</v>
      </c>
      <c r="H19" s="233">
        <v>0</v>
      </c>
      <c r="I19" s="233">
        <v>1</v>
      </c>
      <c r="J19" s="233">
        <v>0</v>
      </c>
      <c r="K19" s="233">
        <v>0</v>
      </c>
      <c r="L19" s="233">
        <v>0</v>
      </c>
      <c r="M19" s="227">
        <v>1</v>
      </c>
      <c r="N19" s="233">
        <v>0</v>
      </c>
      <c r="O19" s="227">
        <v>0</v>
      </c>
      <c r="P19" s="233">
        <v>0</v>
      </c>
      <c r="Q19" s="233">
        <v>0</v>
      </c>
      <c r="R19" s="233">
        <v>0</v>
      </c>
      <c r="S19" s="236"/>
      <c r="T19" s="237" t="s">
        <v>112</v>
      </c>
      <c r="U19" s="132"/>
    </row>
    <row r="20" spans="1:23" ht="14.25" customHeight="1" thickBot="1" thickTop="1">
      <c r="A20" s="147" t="s">
        <v>343</v>
      </c>
      <c r="B20" s="234">
        <v>46</v>
      </c>
      <c r="C20" s="235">
        <v>6</v>
      </c>
      <c r="D20" s="233">
        <v>0</v>
      </c>
      <c r="E20" s="233">
        <v>6</v>
      </c>
      <c r="F20" s="233">
        <v>0</v>
      </c>
      <c r="G20" s="233">
        <v>6</v>
      </c>
      <c r="H20" s="233">
        <v>0</v>
      </c>
      <c r="I20" s="233">
        <v>1</v>
      </c>
      <c r="J20" s="233">
        <v>0</v>
      </c>
      <c r="K20" s="233">
        <v>0</v>
      </c>
      <c r="L20" s="233">
        <v>0</v>
      </c>
      <c r="M20" s="227">
        <v>5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114</v>
      </c>
      <c r="U20" s="132"/>
      <c r="V20" s="132"/>
      <c r="W20" s="132"/>
    </row>
    <row r="21" spans="1:20" ht="14.25" customHeight="1" thickBot="1" thickTop="1">
      <c r="A21" s="230" t="s">
        <v>342</v>
      </c>
      <c r="B21" s="234">
        <v>65</v>
      </c>
      <c r="C21" s="235">
        <v>23</v>
      </c>
      <c r="D21" s="229">
        <v>9</v>
      </c>
      <c r="E21" s="251">
        <v>14</v>
      </c>
      <c r="F21" s="233">
        <v>2</v>
      </c>
      <c r="G21" s="233">
        <v>11</v>
      </c>
      <c r="H21" s="233">
        <v>2</v>
      </c>
      <c r="I21" s="233">
        <v>2</v>
      </c>
      <c r="J21" s="233">
        <v>1</v>
      </c>
      <c r="K21" s="227">
        <v>2</v>
      </c>
      <c r="L21" s="233">
        <v>2</v>
      </c>
      <c r="M21" s="227">
        <v>2</v>
      </c>
      <c r="N21" s="233">
        <v>1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102</v>
      </c>
    </row>
    <row r="22" spans="1:22" ht="14.25" customHeight="1" thickBot="1" thickTop="1">
      <c r="A22" s="238" t="s">
        <v>341</v>
      </c>
      <c r="B22" s="234">
        <v>75</v>
      </c>
      <c r="C22" s="235">
        <v>25</v>
      </c>
      <c r="D22" s="229">
        <v>8</v>
      </c>
      <c r="E22" s="232">
        <v>17</v>
      </c>
      <c r="F22" s="233">
        <v>3</v>
      </c>
      <c r="G22" s="233">
        <v>13</v>
      </c>
      <c r="H22" s="233">
        <v>3</v>
      </c>
      <c r="I22" s="233">
        <v>3</v>
      </c>
      <c r="J22" s="233">
        <v>1</v>
      </c>
      <c r="K22" s="227">
        <v>3</v>
      </c>
      <c r="L22" s="233">
        <v>0</v>
      </c>
      <c r="M22" s="227">
        <v>3</v>
      </c>
      <c r="N22" s="233">
        <v>1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104</v>
      </c>
      <c r="U22" s="132"/>
      <c r="V22" s="132"/>
    </row>
    <row r="23" spans="1:21" ht="14.25" customHeight="1" thickBot="1" thickTop="1">
      <c r="A23" s="230" t="s">
        <v>340</v>
      </c>
      <c r="B23" s="234">
        <v>71</v>
      </c>
      <c r="C23" s="235">
        <v>24</v>
      </c>
      <c r="D23" s="229">
        <v>9</v>
      </c>
      <c r="E23" s="232">
        <v>15</v>
      </c>
      <c r="F23" s="233">
        <v>2</v>
      </c>
      <c r="G23" s="233">
        <v>13</v>
      </c>
      <c r="H23" s="233">
        <v>2</v>
      </c>
      <c r="I23" s="233">
        <v>2</v>
      </c>
      <c r="J23" s="233">
        <v>1</v>
      </c>
      <c r="K23" s="227">
        <v>4</v>
      </c>
      <c r="L23" s="233">
        <v>0</v>
      </c>
      <c r="M23" s="227">
        <v>4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106</v>
      </c>
      <c r="U23" s="132"/>
    </row>
    <row r="24" spans="1:20" ht="14.25" customHeight="1" thickBot="1" thickTop="1">
      <c r="A24" s="238" t="s">
        <v>339</v>
      </c>
      <c r="B24" s="234">
        <v>68</v>
      </c>
      <c r="C24" s="235">
        <v>23</v>
      </c>
      <c r="D24" s="229">
        <v>12</v>
      </c>
      <c r="E24" s="232">
        <v>11</v>
      </c>
      <c r="F24" s="233">
        <v>2</v>
      </c>
      <c r="G24" s="233">
        <v>9</v>
      </c>
      <c r="H24" s="233">
        <v>2</v>
      </c>
      <c r="I24" s="233">
        <v>2</v>
      </c>
      <c r="J24" s="233">
        <v>1</v>
      </c>
      <c r="K24" s="227">
        <v>3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108</v>
      </c>
    </row>
    <row r="25" spans="1:22" ht="14.25" customHeight="1" thickBot="1" thickTop="1">
      <c r="A25" s="245" t="s">
        <v>338</v>
      </c>
      <c r="B25" s="234">
        <v>40</v>
      </c>
      <c r="C25" s="235">
        <v>6</v>
      </c>
      <c r="D25" s="233">
        <v>6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110</v>
      </c>
      <c r="U25" s="132"/>
      <c r="V25" s="132"/>
    </row>
    <row r="26" spans="1:20" ht="14.25" customHeight="1" thickBot="1" thickTop="1">
      <c r="A26" s="230" t="s">
        <v>337</v>
      </c>
      <c r="B26" s="234">
        <v>50</v>
      </c>
      <c r="C26" s="235">
        <v>4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4</v>
      </c>
      <c r="P26" s="233">
        <v>0</v>
      </c>
      <c r="Q26" s="233">
        <v>0</v>
      </c>
      <c r="R26" s="233">
        <v>0</v>
      </c>
      <c r="S26" s="236"/>
      <c r="T26" s="237" t="s">
        <v>112</v>
      </c>
    </row>
    <row r="27" spans="1:23" ht="14.25" customHeight="1" thickBot="1" thickTop="1">
      <c r="A27" s="147" t="s">
        <v>336</v>
      </c>
      <c r="B27" s="234">
        <v>43</v>
      </c>
      <c r="C27" s="235">
        <v>6</v>
      </c>
      <c r="D27" s="233">
        <v>0</v>
      </c>
      <c r="E27" s="233">
        <v>6</v>
      </c>
      <c r="F27" s="233">
        <v>1</v>
      </c>
      <c r="G27" s="233">
        <v>5</v>
      </c>
      <c r="H27" s="233">
        <v>1</v>
      </c>
      <c r="I27" s="233">
        <v>1</v>
      </c>
      <c r="J27" s="233">
        <v>0</v>
      </c>
      <c r="K27" s="233">
        <v>0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114</v>
      </c>
      <c r="U27" s="132"/>
      <c r="V27" s="132"/>
      <c r="W27" s="132"/>
    </row>
    <row r="28" spans="1:20" ht="14.25" customHeight="1" thickBot="1" thickTop="1">
      <c r="A28" s="230" t="s">
        <v>335</v>
      </c>
      <c r="B28" s="234">
        <v>46</v>
      </c>
      <c r="C28" s="235">
        <v>12</v>
      </c>
      <c r="D28" s="229">
        <v>6</v>
      </c>
      <c r="E28" s="232">
        <v>7</v>
      </c>
      <c r="F28" s="233">
        <v>0</v>
      </c>
      <c r="G28" s="233">
        <v>7</v>
      </c>
      <c r="H28" s="233">
        <v>1</v>
      </c>
      <c r="I28" s="233">
        <v>1</v>
      </c>
      <c r="J28" s="233">
        <v>1</v>
      </c>
      <c r="K28" s="227">
        <v>1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102</v>
      </c>
    </row>
    <row r="29" spans="1:20" ht="14.25" customHeight="1" thickBot="1" thickTop="1">
      <c r="A29" s="238" t="s">
        <v>334</v>
      </c>
      <c r="B29" s="234">
        <v>61</v>
      </c>
      <c r="C29" s="235">
        <v>18</v>
      </c>
      <c r="D29" s="229">
        <v>7</v>
      </c>
      <c r="E29" s="232">
        <v>11</v>
      </c>
      <c r="F29" s="233">
        <v>1</v>
      </c>
      <c r="G29" s="233">
        <v>10</v>
      </c>
      <c r="H29" s="233">
        <v>2</v>
      </c>
      <c r="I29" s="233">
        <v>2</v>
      </c>
      <c r="J29" s="233">
        <v>2</v>
      </c>
      <c r="K29" s="227">
        <v>1</v>
      </c>
      <c r="L29" s="233">
        <v>0</v>
      </c>
      <c r="M29" s="227">
        <v>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104</v>
      </c>
    </row>
    <row r="30" spans="1:21" ht="14.25" customHeight="1" thickBot="1" thickTop="1">
      <c r="A30" s="230" t="s">
        <v>333</v>
      </c>
      <c r="B30" s="234">
        <v>64</v>
      </c>
      <c r="C30" s="235">
        <v>21</v>
      </c>
      <c r="D30" s="229">
        <v>9</v>
      </c>
      <c r="E30" s="232">
        <v>12</v>
      </c>
      <c r="F30" s="233">
        <v>4</v>
      </c>
      <c r="G30" s="233">
        <v>8</v>
      </c>
      <c r="H30" s="233">
        <v>1</v>
      </c>
      <c r="I30" s="233">
        <v>2</v>
      </c>
      <c r="J30" s="233">
        <v>1</v>
      </c>
      <c r="K30" s="227">
        <v>2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106</v>
      </c>
      <c r="U30" s="132"/>
    </row>
    <row r="31" spans="1:20" ht="14.25" customHeight="1" thickBot="1" thickTop="1">
      <c r="A31" s="238" t="s">
        <v>332</v>
      </c>
      <c r="B31" s="234">
        <v>72</v>
      </c>
      <c r="C31" s="235">
        <v>24</v>
      </c>
      <c r="D31" s="229">
        <v>12</v>
      </c>
      <c r="E31" s="232">
        <v>12</v>
      </c>
      <c r="F31" s="233">
        <v>4</v>
      </c>
      <c r="G31" s="233">
        <v>8</v>
      </c>
      <c r="H31" s="233">
        <v>2</v>
      </c>
      <c r="I31" s="233">
        <v>2</v>
      </c>
      <c r="J31" s="233">
        <v>1</v>
      </c>
      <c r="K31" s="227">
        <v>2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108</v>
      </c>
    </row>
    <row r="32" spans="1:20" ht="14.25" customHeight="1" thickBot="1" thickTop="1">
      <c r="A32" s="245" t="s">
        <v>331</v>
      </c>
      <c r="B32" s="234">
        <v>47</v>
      </c>
      <c r="C32" s="235">
        <v>5</v>
      </c>
      <c r="D32" s="233">
        <v>0</v>
      </c>
      <c r="E32" s="227">
        <v>5</v>
      </c>
      <c r="F32" s="233">
        <v>1</v>
      </c>
      <c r="G32" s="233">
        <v>4</v>
      </c>
      <c r="H32" s="233">
        <v>1</v>
      </c>
      <c r="I32" s="233">
        <v>0</v>
      </c>
      <c r="J32" s="233">
        <v>0</v>
      </c>
      <c r="K32" s="233">
        <v>0</v>
      </c>
      <c r="L32" s="233">
        <v>0</v>
      </c>
      <c r="M32" s="227">
        <v>3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110</v>
      </c>
    </row>
    <row r="33" spans="1:22" ht="14.25" customHeight="1" thickBot="1" thickTop="1">
      <c r="A33" s="230" t="s">
        <v>330</v>
      </c>
      <c r="B33" s="234">
        <v>60</v>
      </c>
      <c r="C33" s="235">
        <v>5</v>
      </c>
      <c r="D33" s="233">
        <v>0</v>
      </c>
      <c r="E33" s="227">
        <v>4</v>
      </c>
      <c r="F33" s="233">
        <v>0</v>
      </c>
      <c r="G33" s="233">
        <v>4</v>
      </c>
      <c r="H33" s="233">
        <v>1</v>
      </c>
      <c r="I33" s="233">
        <v>1</v>
      </c>
      <c r="J33" s="233">
        <v>0</v>
      </c>
      <c r="K33" s="233">
        <v>0</v>
      </c>
      <c r="L33" s="233">
        <v>1</v>
      </c>
      <c r="M33" s="227">
        <v>1</v>
      </c>
      <c r="N33" s="233">
        <v>0</v>
      </c>
      <c r="O33" s="229">
        <v>1</v>
      </c>
      <c r="P33" s="233">
        <v>0</v>
      </c>
      <c r="Q33" s="233">
        <v>0</v>
      </c>
      <c r="R33" s="233">
        <v>0</v>
      </c>
      <c r="S33" s="236"/>
      <c r="T33" s="237" t="s">
        <v>112</v>
      </c>
      <c r="U33" s="132"/>
      <c r="V33" s="132"/>
    </row>
    <row r="34" spans="1:20" ht="14.25" customHeight="1" thickBot="1" thickTop="1">
      <c r="A34" s="147" t="s">
        <v>321</v>
      </c>
      <c r="B34" s="234">
        <v>61</v>
      </c>
      <c r="C34" s="235">
        <v>16</v>
      </c>
      <c r="D34" s="233">
        <v>0</v>
      </c>
      <c r="E34" s="233">
        <v>16</v>
      </c>
      <c r="F34" s="233">
        <v>5</v>
      </c>
      <c r="G34" s="233">
        <v>11</v>
      </c>
      <c r="H34" s="233">
        <v>2</v>
      </c>
      <c r="I34" s="233">
        <v>2</v>
      </c>
      <c r="J34" s="233">
        <v>0</v>
      </c>
      <c r="K34" s="227">
        <v>2</v>
      </c>
      <c r="L34" s="233">
        <v>0</v>
      </c>
      <c r="M34" s="227">
        <v>6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114</v>
      </c>
    </row>
    <row r="35" spans="1:20" ht="14.25" customHeight="1" thickBot="1" thickTop="1">
      <c r="A35" s="230" t="s">
        <v>322</v>
      </c>
      <c r="B35" s="234">
        <v>73</v>
      </c>
      <c r="C35" s="235">
        <v>23</v>
      </c>
      <c r="D35" s="252">
        <v>12</v>
      </c>
      <c r="E35" s="232">
        <v>11</v>
      </c>
      <c r="F35" s="233">
        <v>2</v>
      </c>
      <c r="G35" s="233">
        <v>9</v>
      </c>
      <c r="H35" s="233">
        <v>2</v>
      </c>
      <c r="I35" s="233">
        <v>2</v>
      </c>
      <c r="J35" s="233">
        <v>1</v>
      </c>
      <c r="K35" s="227">
        <v>2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102</v>
      </c>
    </row>
    <row r="36" spans="1:23" ht="14.25" customHeight="1" thickBot="1" thickTop="1">
      <c r="A36" s="238" t="s">
        <v>323</v>
      </c>
      <c r="B36" s="234">
        <v>75</v>
      </c>
      <c r="C36" s="235">
        <v>23</v>
      </c>
      <c r="D36" s="229">
        <v>13</v>
      </c>
      <c r="E36" s="232">
        <v>10</v>
      </c>
      <c r="F36" s="233">
        <v>2</v>
      </c>
      <c r="G36" s="233">
        <v>8</v>
      </c>
      <c r="H36" s="233">
        <v>2</v>
      </c>
      <c r="I36" s="233">
        <v>2</v>
      </c>
      <c r="J36" s="233">
        <v>1</v>
      </c>
      <c r="K36" s="227">
        <v>1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104</v>
      </c>
      <c r="U36" s="132"/>
      <c r="V36" s="132"/>
      <c r="W36" s="132"/>
    </row>
    <row r="37" spans="1:21" ht="14.25" customHeight="1" thickBot="1" thickTop="1">
      <c r="A37" s="230" t="s">
        <v>324</v>
      </c>
      <c r="B37" s="234">
        <v>73</v>
      </c>
      <c r="C37" s="235">
        <v>25</v>
      </c>
      <c r="D37" s="229">
        <v>10</v>
      </c>
      <c r="E37" s="232">
        <v>15</v>
      </c>
      <c r="F37" s="233">
        <v>4</v>
      </c>
      <c r="G37" s="233">
        <v>11</v>
      </c>
      <c r="H37" s="233">
        <v>2</v>
      </c>
      <c r="I37" s="233">
        <v>2</v>
      </c>
      <c r="J37" s="233">
        <v>1</v>
      </c>
      <c r="K37" s="227">
        <v>2</v>
      </c>
      <c r="L37" s="233">
        <v>0</v>
      </c>
      <c r="M37" s="227">
        <v>4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106</v>
      </c>
      <c r="U37" s="132"/>
    </row>
    <row r="38" spans="1:22" ht="14.25" customHeight="1" thickBot="1" thickTop="1">
      <c r="A38" s="238" t="s">
        <v>325</v>
      </c>
      <c r="B38" s="234">
        <v>71</v>
      </c>
      <c r="C38" s="235">
        <v>25</v>
      </c>
      <c r="D38" s="229">
        <v>12</v>
      </c>
      <c r="E38" s="232">
        <v>13</v>
      </c>
      <c r="F38" s="233">
        <v>2</v>
      </c>
      <c r="G38" s="233">
        <v>11</v>
      </c>
      <c r="H38" s="233">
        <v>3</v>
      </c>
      <c r="I38" s="233">
        <v>3</v>
      </c>
      <c r="J38" s="233">
        <v>1</v>
      </c>
      <c r="K38" s="227">
        <v>3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108</v>
      </c>
      <c r="U38" s="132"/>
      <c r="V38" s="132"/>
    </row>
    <row r="39" spans="1:20" ht="14.25" customHeight="1" thickBot="1" thickTop="1">
      <c r="A39" s="245" t="s">
        <v>326</v>
      </c>
      <c r="B39" s="234">
        <v>41</v>
      </c>
      <c r="C39" s="235">
        <v>5</v>
      </c>
      <c r="D39" s="229">
        <v>1</v>
      </c>
      <c r="E39" s="227">
        <v>4</v>
      </c>
      <c r="F39" s="233">
        <v>1</v>
      </c>
      <c r="G39" s="233">
        <v>3</v>
      </c>
      <c r="H39" s="233">
        <v>0</v>
      </c>
      <c r="I39" s="233">
        <v>0</v>
      </c>
      <c r="J39" s="233">
        <v>0</v>
      </c>
      <c r="K39" s="227">
        <v>1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110</v>
      </c>
    </row>
    <row r="40" spans="1:20" ht="14.25" customHeight="1" thickBot="1" thickTop="1">
      <c r="A40" s="230" t="s">
        <v>327</v>
      </c>
      <c r="B40" s="234">
        <v>57</v>
      </c>
      <c r="C40" s="235">
        <v>6</v>
      </c>
      <c r="D40" s="233">
        <v>0</v>
      </c>
      <c r="E40" s="227">
        <v>2</v>
      </c>
      <c r="F40" s="233">
        <v>1</v>
      </c>
      <c r="G40" s="233">
        <v>1</v>
      </c>
      <c r="H40" s="233">
        <v>0</v>
      </c>
      <c r="I40" s="233">
        <v>1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29">
        <v>4</v>
      </c>
      <c r="P40" s="233">
        <v>0</v>
      </c>
      <c r="Q40" s="233">
        <v>0</v>
      </c>
      <c r="R40" s="233">
        <v>0</v>
      </c>
      <c r="S40" s="236"/>
      <c r="T40" s="237" t="s">
        <v>112</v>
      </c>
    </row>
    <row r="41" spans="1:20" ht="14.25" customHeight="1" thickBot="1" thickTop="1">
      <c r="A41" s="147" t="s">
        <v>328</v>
      </c>
      <c r="B41" s="234">
        <v>48</v>
      </c>
      <c r="C41" s="235">
        <v>12</v>
      </c>
      <c r="D41" s="233">
        <v>0</v>
      </c>
      <c r="E41" s="233">
        <v>12</v>
      </c>
      <c r="F41" s="233">
        <v>1</v>
      </c>
      <c r="G41" s="233">
        <v>11</v>
      </c>
      <c r="H41" s="233">
        <v>1</v>
      </c>
      <c r="I41" s="233">
        <v>1</v>
      </c>
      <c r="J41" s="233">
        <v>0</v>
      </c>
      <c r="K41" s="233">
        <v>0</v>
      </c>
      <c r="L41" s="233">
        <v>0</v>
      </c>
      <c r="M41" s="227">
        <v>9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114</v>
      </c>
    </row>
    <row r="42" spans="1:20" ht="14.25" customHeight="1" thickBot="1" thickTop="1">
      <c r="A42" s="230" t="s">
        <v>329</v>
      </c>
      <c r="B42" s="234">
        <v>66</v>
      </c>
      <c r="C42" s="235">
        <v>23</v>
      </c>
      <c r="D42" s="229">
        <v>10</v>
      </c>
      <c r="E42" s="232">
        <v>13</v>
      </c>
      <c r="F42" s="233">
        <v>2</v>
      </c>
      <c r="G42" s="233">
        <v>11</v>
      </c>
      <c r="H42" s="233">
        <v>2</v>
      </c>
      <c r="I42" s="233">
        <v>2</v>
      </c>
      <c r="J42" s="233">
        <v>1</v>
      </c>
      <c r="K42" s="227">
        <v>3</v>
      </c>
      <c r="L42" s="233">
        <v>0</v>
      </c>
      <c r="M42" s="227">
        <v>3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102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2020-01-01T16:10:26Z</dcterms:modified>
  <cp:category/>
  <cp:version/>
  <cp:contentType/>
  <cp:contentStatus/>
</cp:coreProperties>
</file>